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G:\Mi unidad\Curso Excel\Nivel Inicial\Clase 2\"/>
    </mc:Choice>
  </mc:AlternateContent>
  <xr:revisionPtr revIDLastSave="0" documentId="13_ncr:1_{3C1277EB-26F2-4043-BB65-06E331C55A0F}" xr6:coauthVersionLast="47" xr6:coauthVersionMax="47" xr10:uidLastSave="{00000000-0000-0000-0000-000000000000}"/>
  <bookViews>
    <workbookView xWindow="-120" yWindow="-120" windowWidth="20730" windowHeight="11160" tabRatio="792" activeTab="1" xr2:uid="{00000000-000D-0000-FFFF-FFFF00000000}"/>
  </bookViews>
  <sheets>
    <sheet name="FuncionesBasicas" sheetId="11" r:id="rId1"/>
    <sheet name="Informe" sheetId="9" r:id="rId2"/>
    <sheet name="BUSCARV" sheetId="14" r:id="rId3"/>
    <sheet name="BuscV EXACTA" sheetId="15" r:id="rId4"/>
    <sheet name="BuscV APROXIMADA" sheetId="16" r:id="rId5"/>
    <sheet name="RepasoGral+BusV" sheetId="12" r:id="rId6"/>
    <sheet name="Fechas" sheetId="5" r:id="rId7"/>
    <sheet name="Horas" sheetId="10" r:id="rId8"/>
  </sheets>
  <externalReferences>
    <externalReference r:id="rId9"/>
    <externalReference r:id="rId10"/>
  </externalReferences>
  <definedNames>
    <definedName name="__f" hidden="1">3</definedName>
    <definedName name="_f" hidden="1">3</definedName>
    <definedName name="A">#REF!</definedName>
    <definedName name="anscount" hidden="1">2</definedName>
    <definedName name="B">#REF!</definedName>
    <definedName name="BUSCAR">#REF!</definedName>
    <definedName name="búsqueda">#REF!</definedName>
    <definedName name="busqueda2">#REF!</definedName>
    <definedName name="Calidad">#REF!</definedName>
    <definedName name="CIUDAD">#REF!</definedName>
    <definedName name="columna">[1]Ej1!$B$25</definedName>
    <definedName name="D">#REF!</definedName>
    <definedName name="DIRECCION">#REF!</definedName>
    <definedName name="Distancias">#REF!</definedName>
    <definedName name="Dpto">'RepasoGral+BusV'!$A$19:$D$21</definedName>
    <definedName name="fila">[1]Ej2!$B$25</definedName>
    <definedName name="hr">#REF!</definedName>
    <definedName name="i">[2]Indice!$F$10</definedName>
    <definedName name="IDdeProductos">#REF!</definedName>
    <definedName name="j">[2]Indice!$F$11</definedName>
    <definedName name="RUT">#REF!</definedName>
    <definedName name="Sectores">#REF!</definedName>
    <definedName name="sencount" hidden="1">1</definedName>
    <definedName name="Sucursales">#REF!</definedName>
    <definedName name="Tabla">[1]Ej1!$A$6:$D$10</definedName>
    <definedName name="tabla2">[1]Ej2!$B$5:$D$10</definedName>
    <definedName name="valor">[1]Ej1!$D$14</definedName>
    <definedName name="valor2">[1]Ej2!$D$14</definedName>
    <definedName name="Vtas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9" l="1"/>
  <c r="B12" i="9"/>
  <c r="B11" i="9"/>
  <c r="E13" i="10"/>
  <c r="B29" i="5"/>
  <c r="B31" i="5" s="1"/>
  <c r="C17" i="5"/>
  <c r="D17" i="5"/>
  <c r="E17" i="5"/>
  <c r="F17" i="5" s="1"/>
  <c r="C19" i="5"/>
  <c r="E19" i="5"/>
  <c r="E16" i="5"/>
  <c r="F16" i="5" s="1"/>
  <c r="D16" i="5"/>
  <c r="C16" i="5"/>
  <c r="B17" i="5"/>
  <c r="B18" i="5"/>
  <c r="E18" i="5" s="1"/>
  <c r="B19" i="5"/>
  <c r="D19" i="5" s="1"/>
  <c r="B20" i="5"/>
  <c r="C20" i="5" s="1"/>
  <c r="B16" i="5"/>
  <c r="B3" i="5"/>
  <c r="F19" i="5" l="1"/>
  <c r="D18" i="5"/>
  <c r="F18" i="5" s="1"/>
  <c r="E20" i="5"/>
  <c r="C18" i="5"/>
  <c r="D20" i="5"/>
  <c r="D14" i="10"/>
  <c r="E20" i="10"/>
  <c r="K39" i="10"/>
  <c r="J39" i="10"/>
  <c r="I39" i="10"/>
  <c r="H39" i="10"/>
  <c r="G39" i="10"/>
  <c r="F39" i="10"/>
  <c r="E39" i="10"/>
  <c r="H36" i="10"/>
  <c r="G36" i="10"/>
  <c r="F36" i="10"/>
  <c r="E36" i="10"/>
  <c r="I33" i="10"/>
  <c r="H33" i="10"/>
  <c r="G33" i="10"/>
  <c r="F33" i="10"/>
  <c r="E33" i="10"/>
  <c r="F20" i="5" l="1"/>
  <c r="B30" i="5"/>
  <c r="D15" i="10"/>
  <c r="B32" i="5" l="1"/>
  <c r="D1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Andrés</author>
  </authors>
  <commentList>
    <comment ref="O1" authorId="0" shapeId="0" xr:uid="{5033F6A8-59BF-45B2-8DA5-20491D8E6559}">
      <text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
Valor préstamo reajustado 2%</t>
        </r>
      </text>
    </comment>
    <comment ref="Q1" authorId="0" shapeId="0" xr:uid="{DEB67C55-2503-4210-B2A1-9CD14D774D50}">
      <text>
        <r>
          <rPr>
            <b/>
            <sz val="9"/>
            <color indexed="81"/>
            <rFont val="Tahoma"/>
            <family val="2"/>
          </rPr>
          <t>Andrés:</t>
        </r>
        <r>
          <rPr>
            <sz val="9"/>
            <color indexed="81"/>
            <rFont val="Tahoma"/>
            <family val="2"/>
          </rPr>
          <t xml:space="preserve">
Valor real préstamo fraccionado por el plazo</t>
        </r>
      </text>
    </comment>
    <comment ref="S1" authorId="0" shapeId="0" xr:uid="{7B94091F-051D-41CF-B3BA-907FABE313AF}">
      <text>
        <r>
          <rPr>
            <b/>
            <sz val="9"/>
            <color indexed="81"/>
            <rFont val="Tahoma"/>
            <family val="2"/>
          </rPr>
          <t>Andrés:</t>
        </r>
        <r>
          <rPr>
            <sz val="9"/>
            <color indexed="81"/>
            <rFont val="Tahoma"/>
            <family val="2"/>
          </rPr>
          <t xml:space="preserve">
Monto pagado hasta el momento</t>
        </r>
      </text>
    </comment>
  </commentList>
</comments>
</file>

<file path=xl/sharedStrings.xml><?xml version="1.0" encoding="utf-8"?>
<sst xmlns="http://schemas.openxmlformats.org/spreadsheetml/2006/main" count="326" uniqueCount="215">
  <si>
    <t>Fechas</t>
  </si>
  <si>
    <t>Dia</t>
  </si>
  <si>
    <t>Mes</t>
  </si>
  <si>
    <t>Año</t>
  </si>
  <si>
    <t>Formato Número</t>
  </si>
  <si>
    <t>Completar las columnas C, D y E utilizando formato de celdas personalizado.</t>
  </si>
  <si>
    <t>Completar la columna B utilizando formato General o formato Número sin decimales.</t>
  </si>
  <si>
    <t>Calcular cuantos Años, Meses y Días pasaron desde el nacimiento</t>
  </si>
  <si>
    <t>EJERCICIO 2:</t>
  </si>
  <si>
    <t>Fecha de Nacimiento ---&gt;</t>
  </si>
  <si>
    <t>Fecha Actual ---&gt;</t>
  </si>
  <si>
    <t>Años ---&gt;</t>
  </si>
  <si>
    <t>Meses  ---&gt;</t>
  </si>
  <si>
    <t>Dias ---&gt;</t>
  </si>
  <si>
    <t>Para la siguiente tabla calcular la cantidad de días que faltan para cada evento:</t>
  </si>
  <si>
    <t>Eventos</t>
  </si>
  <si>
    <t>Determinar la fecha de vencimiento de los siguientes Cheques diferidos</t>
  </si>
  <si>
    <t>Cheque</t>
  </si>
  <si>
    <t>Banco Santander Río</t>
  </si>
  <si>
    <t>Provincia de Buenos Aires</t>
  </si>
  <si>
    <t>Banco Nación</t>
  </si>
  <si>
    <t>Supervielle</t>
  </si>
  <si>
    <t>Fecha cheque</t>
  </si>
  <si>
    <t>Plazo en días</t>
  </si>
  <si>
    <t>Fecha de vencimiento</t>
  </si>
  <si>
    <t>Función Año</t>
  </si>
  <si>
    <t>Función Mes</t>
  </si>
  <si>
    <t>Función Día</t>
  </si>
  <si>
    <t>Función Hoy</t>
  </si>
  <si>
    <t>Función Ahora</t>
  </si>
  <si>
    <t>Función Hora</t>
  </si>
  <si>
    <t>Función Minuto</t>
  </si>
  <si>
    <t>EJERCICIO 3:</t>
  </si>
  <si>
    <t>Ejercicio 5:</t>
  </si>
  <si>
    <t>JORNADAS</t>
  </si>
  <si>
    <t>HORA ENTRADA</t>
  </si>
  <si>
    <t>HORA SALIDA</t>
  </si>
  <si>
    <t>TIEMPO</t>
  </si>
  <si>
    <t>Días</t>
  </si>
  <si>
    <t>Horas</t>
  </si>
  <si>
    <t>INFORME DE RANKING POR CANALES - TV. ABIERTA</t>
  </si>
  <si>
    <t>CANAL</t>
  </si>
  <si>
    <t>Telefé</t>
  </si>
  <si>
    <t>El trece</t>
  </si>
  <si>
    <t>América</t>
  </si>
  <si>
    <t>Canal 9</t>
  </si>
  <si>
    <t>Canal 7</t>
  </si>
  <si>
    <t>INFORME GLOBAL</t>
  </si>
  <si>
    <t>Máximo</t>
  </si>
  <si>
    <t>Mínimo</t>
  </si>
  <si>
    <t>Promedio</t>
  </si>
  <si>
    <t>DETALLE POR CANAL</t>
  </si>
  <si>
    <t>DETALLE POR MES</t>
  </si>
  <si>
    <t>EJERCICIO 4:</t>
  </si>
  <si>
    <t>EJERCICIO 7</t>
  </si>
  <si>
    <t>Ejercicio 6:</t>
  </si>
  <si>
    <t>Minutos</t>
  </si>
  <si>
    <t>usar luego concatenar</t>
  </si>
  <si>
    <t>FECHA INICIAL</t>
  </si>
  <si>
    <t>FECHA FINAL</t>
  </si>
  <si>
    <t>DIAS</t>
  </si>
  <si>
    <t>=C40-B40</t>
  </si>
  <si>
    <t>=DIAS(C41;B41)</t>
  </si>
  <si>
    <t>=SIFECHA(B42;C42;"d")</t>
  </si>
  <si>
    <t>=DIAS.LAB(B43;C43)</t>
  </si>
  <si>
    <t>FORMULA</t>
  </si>
  <si>
    <t>DIAS FERIADO</t>
  </si>
  <si>
    <t>Dias que faltan para vencimiento</t>
  </si>
  <si>
    <t>Inicio</t>
  </si>
  <si>
    <t>Fin</t>
  </si>
  <si>
    <t>Formato de celda</t>
  </si>
  <si>
    <t>[hh]</t>
  </si>
  <si>
    <t>hh:mm</t>
  </si>
  <si>
    <t>hh:mm:ss</t>
  </si>
  <si>
    <t>[mm]</t>
  </si>
  <si>
    <t>[ss]</t>
  </si>
  <si>
    <t>Horas mismo dia</t>
  </si>
  <si>
    <t>Resultado</t>
  </si>
  <si>
    <t>dd</t>
  </si>
  <si>
    <t>dd, hh</t>
  </si>
  <si>
    <t>dd, hh:mm</t>
  </si>
  <si>
    <t>dd, hh:mm:ss</t>
  </si>
  <si>
    <t>Hora y fecha</t>
  </si>
  <si>
    <t>PRUEBA EN FORMATO GENERAL</t>
  </si>
  <si>
    <t>PRODUCTO</t>
  </si>
  <si>
    <t>PRECIO</t>
  </si>
  <si>
    <t>CANTIDAD</t>
  </si>
  <si>
    <t>SUBTOTALES</t>
  </si>
  <si>
    <t>IVA</t>
  </si>
  <si>
    <t>TOTAL</t>
  </si>
  <si>
    <t>Nombre</t>
  </si>
  <si>
    <t>Departamento</t>
  </si>
  <si>
    <t>Valor
Préstamo</t>
  </si>
  <si>
    <t>Valor Real
Préstamo</t>
  </si>
  <si>
    <t>Meses Plazo</t>
  </si>
  <si>
    <t>Cuota Mensual</t>
  </si>
  <si>
    <t>Cuotas Pagadas</t>
  </si>
  <si>
    <t>Préstamos  Cancelado</t>
  </si>
  <si>
    <t>Producto1</t>
  </si>
  <si>
    <t>MIREYA</t>
  </si>
  <si>
    <t>R.Humanos</t>
  </si>
  <si>
    <t>Producto2</t>
  </si>
  <si>
    <t>YASNA</t>
  </si>
  <si>
    <t>Finanzas</t>
  </si>
  <si>
    <t>Producto3</t>
  </si>
  <si>
    <t>LORENA</t>
  </si>
  <si>
    <t>Personal</t>
  </si>
  <si>
    <t>Producto4</t>
  </si>
  <si>
    <t>ANITA</t>
  </si>
  <si>
    <t xml:space="preserve">Contabilidad </t>
  </si>
  <si>
    <t>Producto5</t>
  </si>
  <si>
    <t>KAREN</t>
  </si>
  <si>
    <t>Informática</t>
  </si>
  <si>
    <t>TOTALES</t>
  </si>
  <si>
    <t>ANY</t>
  </si>
  <si>
    <t>Gerencia</t>
  </si>
  <si>
    <t>PROMEDIO</t>
  </si>
  <si>
    <t>GLORIA</t>
  </si>
  <si>
    <t>MAXIMO</t>
  </si>
  <si>
    <t>PATRICIA</t>
  </si>
  <si>
    <t>MINIMO</t>
  </si>
  <si>
    <t xml:space="preserve">EN ESTA TABLA AGREGAR </t>
  </si>
  <si>
    <t>1. Color de fondo y bordes</t>
  </si>
  <si>
    <t>EN ESTA TABLA AGREGAR</t>
  </si>
  <si>
    <t>4. Calcule TOTALES, PROMEDIO, MÁXIMO y MINIMO en las filas correspondientes</t>
  </si>
  <si>
    <t>PLANILLA DE PAGOS</t>
  </si>
  <si>
    <t>AFP</t>
  </si>
  <si>
    <t>Isapre</t>
  </si>
  <si>
    <t>Escalafon</t>
  </si>
  <si>
    <t>Gratific.</t>
  </si>
  <si>
    <t>Bono Prod.</t>
  </si>
  <si>
    <t>Aguinaldo</t>
  </si>
  <si>
    <t>Sueldo Bruto</t>
  </si>
  <si>
    <t>Desc. AFP</t>
  </si>
  <si>
    <t>Adelanto</t>
  </si>
  <si>
    <t>Sueldo Líquido</t>
  </si>
  <si>
    <t>Mario Soto</t>
  </si>
  <si>
    <t>Habitat</t>
  </si>
  <si>
    <t>Fonasa</t>
  </si>
  <si>
    <t>Ingeniería</t>
  </si>
  <si>
    <t>A</t>
  </si>
  <si>
    <t>Angela Pérez</t>
  </si>
  <si>
    <t>D</t>
  </si>
  <si>
    <t>Eduardo Pavez</t>
  </si>
  <si>
    <t>Cuprum</t>
  </si>
  <si>
    <t>Consalud</t>
  </si>
  <si>
    <t>Publicidad</t>
  </si>
  <si>
    <t>B</t>
  </si>
  <si>
    <t>Jaime Toro</t>
  </si>
  <si>
    <t>Jorge Ortiz</t>
  </si>
  <si>
    <t>Planvital</t>
  </si>
  <si>
    <t>Banmédica</t>
  </si>
  <si>
    <t>Ventas</t>
  </si>
  <si>
    <t>Luis Castillo</t>
  </si>
  <si>
    <t>María Lepe</t>
  </si>
  <si>
    <t>Rodrigo Reyes</t>
  </si>
  <si>
    <t>C</t>
  </si>
  <si>
    <t>Aplicar sobre el sueldo base</t>
  </si>
  <si>
    <t>Gratif.</t>
  </si>
  <si>
    <t>B. Prod.</t>
  </si>
  <si>
    <t>Escalafón</t>
  </si>
  <si>
    <t>Aplicar sobre el sueldo bruto</t>
  </si>
  <si>
    <t>Descto.</t>
  </si>
  <si>
    <t>Sueldo Bruto= sueldo +gratificacion+bono de produccion +aguinaldo</t>
  </si>
  <si>
    <t>Sueldo Basico</t>
  </si>
  <si>
    <t>PRECIO:</t>
  </si>
  <si>
    <t>ARTICULO:</t>
  </si>
  <si>
    <t>Material</t>
  </si>
  <si>
    <t>Cal</t>
  </si>
  <si>
    <t>Piedra</t>
  </si>
  <si>
    <t>STOCK en Kg</t>
  </si>
  <si>
    <t>FECHA DE NACIMIENTO</t>
  </si>
  <si>
    <t>NOMBRES</t>
  </si>
  <si>
    <t>APELLIDOS</t>
  </si>
  <si>
    <t>DNI</t>
  </si>
  <si>
    <t>NOMBRE</t>
  </si>
  <si>
    <t>SALARIO</t>
  </si>
  <si>
    <t xml:space="preserve">MARTINEZ </t>
  </si>
  <si>
    <t>CASTRO</t>
  </si>
  <si>
    <t xml:space="preserve">BALBÍN </t>
  </si>
  <si>
    <t>JIMENEZ</t>
  </si>
  <si>
    <t xml:space="preserve"> LOPEZ</t>
  </si>
  <si>
    <t xml:space="preserve">ESPINOZA </t>
  </si>
  <si>
    <t>FIGUEROA</t>
  </si>
  <si>
    <t>Ezequiel</t>
  </si>
  <si>
    <t>Guianina</t>
  </si>
  <si>
    <t>Laura</t>
  </si>
  <si>
    <t>David</t>
  </si>
  <si>
    <t>Camilo</t>
  </si>
  <si>
    <t>Gonzalo</t>
  </si>
  <si>
    <t>Celeste</t>
  </si>
  <si>
    <t>Profesion</t>
  </si>
  <si>
    <t>Abogado</t>
  </si>
  <si>
    <t>Contador</t>
  </si>
  <si>
    <t>Ingeniero</t>
  </si>
  <si>
    <t>Administrador</t>
  </si>
  <si>
    <t>Estudiante</t>
  </si>
  <si>
    <t>Ama de casa</t>
  </si>
  <si>
    <t>ALVERDI</t>
  </si>
  <si>
    <t>GUTIERREZ</t>
  </si>
  <si>
    <t>Rango ingreso</t>
  </si>
  <si>
    <t>% de impuesto</t>
  </si>
  <si>
    <t>Impuesto</t>
  </si>
  <si>
    <r>
      <t xml:space="preserve">2. Columna E - (subtotales) </t>
    </r>
    <r>
      <rPr>
        <b/>
        <sz val="9"/>
        <rFont val="Arial"/>
        <family val="2"/>
      </rPr>
      <t>es la multiplicación entre el precio y la cantidad</t>
    </r>
  </si>
  <si>
    <r>
      <t xml:space="preserve">1. Columna P - </t>
    </r>
    <r>
      <rPr>
        <b/>
        <sz val="9"/>
        <rFont val="Arial"/>
        <family val="2"/>
      </rPr>
      <t>(valor real prestamo) es la multiplicación de valor préstamo por el 2% más el valor préstamo</t>
    </r>
  </si>
  <si>
    <r>
      <t xml:space="preserve">2. Columna R - </t>
    </r>
    <r>
      <rPr>
        <b/>
        <sz val="9"/>
        <rFont val="Arial"/>
        <family val="2"/>
      </rPr>
      <t>(cuota mensual) dividir el valor préstamo real por los meses</t>
    </r>
  </si>
  <si>
    <r>
      <t xml:space="preserve">3. Columna T - </t>
    </r>
    <r>
      <rPr>
        <b/>
        <sz val="9"/>
        <rFont val="Arial"/>
        <family val="2"/>
      </rPr>
      <t>(préstamo cancelado) es la multiplicación entre cuota mensual y cuotas pagadas</t>
    </r>
  </si>
  <si>
    <r>
      <t xml:space="preserve">5. Columna G - (TOTAL) </t>
    </r>
    <r>
      <rPr>
        <b/>
        <sz val="9"/>
        <rFont val="Arial"/>
        <family val="2"/>
      </rPr>
      <t>es la suma entre subtotales e IVA</t>
    </r>
  </si>
  <si>
    <r>
      <t xml:space="preserve">3. Columna F - (IVA) </t>
    </r>
    <r>
      <rPr>
        <b/>
        <sz val="9"/>
        <rFont val="Arial"/>
        <family val="2"/>
      </rPr>
      <t>es la multiplicación entre subtotales y el 21%</t>
    </r>
  </si>
  <si>
    <t>FECHA</t>
  </si>
  <si>
    <t>=DIAS.LAB(B44;C44;H38:H55)</t>
  </si>
  <si>
    <t>Obra Social</t>
  </si>
  <si>
    <t>Desc. OS</t>
  </si>
  <si>
    <t>Cemento</t>
  </si>
  <si>
    <t>Ceresita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</si>
</sst>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C0A]mmm\-yy;@"/>
    <numFmt numFmtId="165" formatCode="0.0"/>
    <numFmt numFmtId="166" formatCode="dd\ &quot;dias&quot;\ hh\ &quot;hs&quot;\ :\ mm\ &quot;min&quot;"/>
    <numFmt numFmtId="167" formatCode="[mm]:ss"/>
    <numFmt numFmtId="168" formatCode="[hh]"/>
    <numFmt numFmtId="169" formatCode="[mm]"/>
    <numFmt numFmtId="170" formatCode="[ss]"/>
    <numFmt numFmtId="171" formatCode="dd"/>
    <numFmt numFmtId="172" formatCode="dd\,\ hh"/>
    <numFmt numFmtId="173" formatCode="dd\,\ hh:mm"/>
    <numFmt numFmtId="174" formatCode="dd\,\ hh:mm:ss"/>
    <numFmt numFmtId="175" formatCode="_ &quot;$&quot;* #,##0.00_ ;_ &quot;$&quot;* \-#,##0.00_ ;_ &quot;$&quot;* &quot;-&quot;??_ ;_ @_ "/>
    <numFmt numFmtId="176" formatCode="_ &quot;$&quot;\ * #,##0_ ;_ &quot;$&quot;\ * \-#,##0_ ;_ &quot;$&quot;\ * &quot;-&quot;??_ ;_ @_ "/>
    <numFmt numFmtId="177" formatCode="0.0%"/>
    <numFmt numFmtId="178" formatCode="_(* #,##0_);_(* \(#,##0\);_(* &quot;-&quot;??_);_(@_)"/>
    <numFmt numFmtId="179" formatCode="_ &quot;$&quot;* #,##0_ ;_ &quot;$&quot;* \-#,##0_ ;_ &quot;$&quot;* &quot;-&quot;_ ;_ @_ "/>
    <numFmt numFmtId="180" formatCode="_(&quot;$&quot;* #,##0.00_);_(&quot;$&quot;* \(#,##0.00\);_(&quot;$&quot;* &quot;-&quot;??_);_(@_)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Book Antiqua"/>
      <family val="1"/>
    </font>
    <font>
      <u/>
      <sz val="11"/>
      <color theme="1"/>
      <name val="Book Antiqua"/>
      <family val="1"/>
    </font>
    <font>
      <b/>
      <sz val="11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i/>
      <sz val="10"/>
      <name val="Verdana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Times New Roman"/>
      <family val="1"/>
    </font>
    <font>
      <b/>
      <sz val="11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1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0" borderId="0"/>
    <xf numFmtId="175" fontId="7" fillId="0" borderId="0" applyFont="0" applyFill="0" applyBorder="0" applyAlignment="0" applyProtection="0"/>
    <xf numFmtId="177" fontId="10" fillId="0" borderId="0" applyFont="0" applyFill="0" applyBorder="0" applyAlignment="0" applyProtection="0"/>
    <xf numFmtId="17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180" fontId="20" fillId="0" borderId="0" applyFont="0" applyFill="0" applyBorder="0" applyAlignment="0" applyProtection="0"/>
  </cellStyleXfs>
  <cellXfs count="158">
    <xf numFmtId="0" fontId="0" fillId="0" borderId="0" xfId="0"/>
    <xf numFmtId="0" fontId="0" fillId="0" borderId="1" xfId="0" applyBorder="1"/>
    <xf numFmtId="0" fontId="2" fillId="0" borderId="0" xfId="0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3" fillId="2" borderId="1" xfId="0" applyFont="1" applyFill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2" xfId="0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0" fillId="0" borderId="1" xfId="0" applyNumberFormat="1" applyBorder="1" applyAlignment="1">
      <alignment horizontal="center"/>
    </xf>
    <xf numFmtId="20" fontId="0" fillId="0" borderId="1" xfId="0" applyNumberFormat="1" applyBorder="1"/>
    <xf numFmtId="46" fontId="0" fillId="0" borderId="1" xfId="0" applyNumberFormat="1" applyBorder="1"/>
    <xf numFmtId="166" fontId="0" fillId="0" borderId="1" xfId="0" applyNumberFormat="1" applyBorder="1"/>
    <xf numFmtId="0" fontId="0" fillId="0" borderId="0" xfId="0" applyAlignment="1">
      <alignment horizontal="center"/>
    </xf>
    <xf numFmtId="167" fontId="0" fillId="0" borderId="1" xfId="0" applyNumberFormat="1" applyBorder="1"/>
    <xf numFmtId="22" fontId="0" fillId="0" borderId="0" xfId="0" applyNumberFormat="1"/>
    <xf numFmtId="0" fontId="8" fillId="0" borderId="0" xfId="0" applyFont="1"/>
    <xf numFmtId="0" fontId="0" fillId="0" borderId="0" xfId="0" quotePrefix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20" fontId="0" fillId="0" borderId="0" xfId="0" applyNumberFormat="1"/>
    <xf numFmtId="19" fontId="0" fillId="4" borderId="0" xfId="0" applyNumberFormat="1" applyFill="1" applyAlignment="1">
      <alignment horizontal="center"/>
    </xf>
    <xf numFmtId="19" fontId="0" fillId="0" borderId="0" xfId="0" applyNumberFormat="1" applyAlignment="1">
      <alignment horizontal="center"/>
    </xf>
    <xf numFmtId="168" fontId="0" fillId="5" borderId="0" xfId="0" applyNumberFormat="1" applyFill="1" applyAlignment="1">
      <alignment horizontal="center"/>
    </xf>
    <xf numFmtId="20" fontId="0" fillId="5" borderId="0" xfId="0" applyNumberFormat="1" applyFill="1" applyAlignment="1">
      <alignment horizontal="center"/>
    </xf>
    <xf numFmtId="21" fontId="0" fillId="5" borderId="0" xfId="0" applyNumberFormat="1" applyFill="1" applyAlignment="1">
      <alignment horizontal="center"/>
    </xf>
    <xf numFmtId="169" fontId="0" fillId="5" borderId="0" xfId="0" applyNumberFormat="1" applyFill="1" applyAlignment="1">
      <alignment horizontal="center"/>
    </xf>
    <xf numFmtId="170" fontId="0" fillId="5" borderId="0" xfId="0" applyNumberFormat="1" applyFill="1" applyAlignment="1">
      <alignment horizontal="center"/>
    </xf>
    <xf numFmtId="171" fontId="0" fillId="5" borderId="0" xfId="0" applyNumberFormat="1" applyFill="1" applyAlignment="1">
      <alignment horizontal="center"/>
    </xf>
    <xf numFmtId="22" fontId="0" fillId="0" borderId="0" xfId="0" applyNumberFormat="1" applyAlignment="1">
      <alignment horizontal="center"/>
    </xf>
    <xf numFmtId="172" fontId="0" fillId="5" borderId="0" xfId="0" applyNumberFormat="1" applyFill="1" applyAlignment="1">
      <alignment horizontal="center"/>
    </xf>
    <xf numFmtId="173" fontId="0" fillId="5" borderId="0" xfId="0" applyNumberFormat="1" applyFill="1" applyAlignment="1">
      <alignment horizontal="center"/>
    </xf>
    <xf numFmtId="174" fontId="0" fillId="5" borderId="0" xfId="0" applyNumberFormat="1" applyFill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4" applyFont="1"/>
    <xf numFmtId="0" fontId="17" fillId="0" borderId="0" xfId="4" applyFont="1"/>
    <xf numFmtId="0" fontId="18" fillId="0" borderId="15" xfId="4" applyFont="1" applyBorder="1" applyAlignment="1">
      <alignment horizontal="center"/>
    </xf>
    <xf numFmtId="0" fontId="18" fillId="0" borderId="16" xfId="4" applyFont="1" applyBorder="1" applyAlignment="1">
      <alignment horizontal="center"/>
    </xf>
    <xf numFmtId="0" fontId="18" fillId="0" borderId="17" xfId="4" applyFont="1" applyBorder="1" applyAlignment="1">
      <alignment horizontal="center"/>
    </xf>
    <xf numFmtId="0" fontId="17" fillId="0" borderId="18" xfId="4" applyFont="1" applyBorder="1"/>
    <xf numFmtId="0" fontId="17" fillId="0" borderId="20" xfId="4" applyFont="1" applyBorder="1"/>
    <xf numFmtId="0" fontId="17" fillId="0" borderId="21" xfId="4" applyFont="1" applyBorder="1"/>
    <xf numFmtId="0" fontId="17" fillId="0" borderId="21" xfId="4" applyFont="1" applyBorder="1" applyAlignment="1">
      <alignment horizontal="center"/>
    </xf>
    <xf numFmtId="0" fontId="17" fillId="0" borderId="23" xfId="4" applyFont="1" applyBorder="1"/>
    <xf numFmtId="0" fontId="17" fillId="0" borderId="1" xfId="4" applyFont="1" applyBorder="1"/>
    <xf numFmtId="0" fontId="17" fillId="0" borderId="1" xfId="4" applyFont="1" applyBorder="1" applyAlignment="1">
      <alignment horizontal="center"/>
    </xf>
    <xf numFmtId="0" fontId="17" fillId="0" borderId="24" xfId="4" applyFont="1" applyBorder="1"/>
    <xf numFmtId="0" fontId="17" fillId="0" borderId="26" xfId="4" applyFont="1" applyBorder="1"/>
    <xf numFmtId="0" fontId="17" fillId="0" borderId="26" xfId="4" applyFont="1" applyBorder="1" applyAlignment="1">
      <alignment horizontal="center"/>
    </xf>
    <xf numFmtId="9" fontId="17" fillId="0" borderId="21" xfId="8" applyFont="1" applyBorder="1" applyAlignment="1">
      <alignment horizontal="center"/>
    </xf>
    <xf numFmtId="9" fontId="17" fillId="0" borderId="22" xfId="8" applyFont="1" applyBorder="1" applyAlignment="1">
      <alignment horizontal="center"/>
    </xf>
    <xf numFmtId="0" fontId="17" fillId="0" borderId="18" xfId="4" applyFont="1" applyBorder="1" applyAlignment="1">
      <alignment horizontal="center"/>
    </xf>
    <xf numFmtId="9" fontId="17" fillId="0" borderId="1" xfId="8" applyFont="1" applyBorder="1" applyAlignment="1">
      <alignment horizontal="center"/>
    </xf>
    <xf numFmtId="9" fontId="17" fillId="0" borderId="27" xfId="8" applyFont="1" applyBorder="1" applyAlignment="1">
      <alignment horizontal="center"/>
    </xf>
    <xf numFmtId="0" fontId="17" fillId="0" borderId="23" xfId="4" applyFont="1" applyBorder="1" applyAlignment="1">
      <alignment horizontal="center"/>
    </xf>
    <xf numFmtId="9" fontId="17" fillId="0" borderId="26" xfId="8" applyFont="1" applyBorder="1" applyAlignment="1">
      <alignment horizontal="center"/>
    </xf>
    <xf numFmtId="9" fontId="17" fillId="0" borderId="28" xfId="8" applyFont="1" applyBorder="1" applyAlignment="1">
      <alignment horizontal="center"/>
    </xf>
    <xf numFmtId="0" fontId="17" fillId="0" borderId="24" xfId="4" applyFont="1" applyBorder="1" applyAlignment="1">
      <alignment horizontal="center"/>
    </xf>
    <xf numFmtId="0" fontId="18" fillId="0" borderId="0" xfId="4" applyFont="1" applyAlignment="1">
      <alignment horizontal="center"/>
    </xf>
    <xf numFmtId="178" fontId="17" fillId="0" borderId="0" xfId="6" applyNumberFormat="1" applyFont="1" applyBorder="1"/>
    <xf numFmtId="0" fontId="17" fillId="0" borderId="0" xfId="4" applyFont="1" applyAlignment="1">
      <alignment horizontal="center"/>
    </xf>
    <xf numFmtId="44" fontId="17" fillId="0" borderId="19" xfId="2" applyFont="1" applyBorder="1"/>
    <xf numFmtId="44" fontId="17" fillId="0" borderId="2" xfId="2" applyFont="1" applyBorder="1"/>
    <xf numFmtId="44" fontId="17" fillId="0" borderId="25" xfId="2" applyFont="1" applyBorder="1"/>
    <xf numFmtId="0" fontId="17" fillId="0" borderId="0" xfId="0" applyFont="1"/>
    <xf numFmtId="0" fontId="18" fillId="0" borderId="0" xfId="0" applyFont="1" applyAlignment="1">
      <alignment horizontal="left"/>
    </xf>
    <xf numFmtId="0" fontId="23" fillId="0" borderId="0" xfId="0" applyFont="1"/>
    <xf numFmtId="44" fontId="17" fillId="0" borderId="0" xfId="2" applyFont="1" applyFill="1" applyBorder="1"/>
    <xf numFmtId="0" fontId="22" fillId="0" borderId="0" xfId="0" applyFont="1"/>
    <xf numFmtId="0" fontId="25" fillId="0" borderId="0" xfId="0" applyFont="1"/>
    <xf numFmtId="0" fontId="11" fillId="0" borderId="0" xfId="0" applyFont="1" applyAlignment="1">
      <alignment horizontal="center" vertical="center" wrapText="1"/>
    </xf>
    <xf numFmtId="9" fontId="11" fillId="0" borderId="0" xfId="0" applyNumberFormat="1" applyFont="1" applyAlignment="1">
      <alignment horizontal="center" vertical="center" wrapText="1"/>
    </xf>
    <xf numFmtId="0" fontId="10" fillId="0" borderId="0" xfId="4" applyAlignment="1">
      <alignment horizontal="center"/>
    </xf>
    <xf numFmtId="0" fontId="11" fillId="0" borderId="0" xfId="0" applyFont="1" applyAlignment="1">
      <alignment horizontal="center"/>
    </xf>
    <xf numFmtId="176" fontId="12" fillId="0" borderId="0" xfId="5" applyNumberFormat="1" applyFont="1" applyFill="1" applyBorder="1" applyAlignment="1">
      <alignment horizontal="center"/>
    </xf>
    <xf numFmtId="0" fontId="26" fillId="0" borderId="0" xfId="4" applyFont="1" applyAlignment="1">
      <alignment horizontal="center"/>
    </xf>
    <xf numFmtId="0" fontId="1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76" fontId="12" fillId="0" borderId="0" xfId="0" applyNumberFormat="1" applyFont="1" applyAlignment="1">
      <alignment horizontal="center"/>
    </xf>
    <xf numFmtId="0" fontId="26" fillId="9" borderId="0" xfId="4" applyFont="1" applyFill="1" applyAlignment="1">
      <alignment horizontal="center"/>
    </xf>
    <xf numFmtId="0" fontId="26" fillId="7" borderId="0" xfId="4" applyFont="1" applyFill="1" applyAlignment="1">
      <alignment horizontal="center"/>
    </xf>
    <xf numFmtId="9" fontId="10" fillId="0" borderId="0" xfId="4" applyNumberFormat="1" applyAlignment="1">
      <alignment horizontal="center"/>
    </xf>
    <xf numFmtId="44" fontId="10" fillId="0" borderId="0" xfId="4" applyNumberFormat="1" applyAlignment="1">
      <alignment horizontal="center"/>
    </xf>
    <xf numFmtId="44" fontId="26" fillId="9" borderId="0" xfId="4" applyNumberFormat="1" applyFont="1" applyFill="1" applyAlignment="1">
      <alignment horizontal="center"/>
    </xf>
    <xf numFmtId="44" fontId="26" fillId="0" borderId="0" xfId="4" applyNumberFormat="1" applyFont="1" applyAlignment="1">
      <alignment horizontal="center"/>
    </xf>
    <xf numFmtId="165" fontId="0" fillId="0" borderId="1" xfId="0" applyNumberFormat="1" applyBorder="1"/>
    <xf numFmtId="0" fontId="17" fillId="10" borderId="0" xfId="0" applyFont="1" applyFill="1"/>
    <xf numFmtId="44" fontId="24" fillId="0" borderId="0" xfId="2" applyFont="1" applyFill="1" applyBorder="1"/>
    <xf numFmtId="0" fontId="3" fillId="0" borderId="0" xfId="0" applyFont="1" applyAlignment="1">
      <alignment horizontal="center"/>
    </xf>
    <xf numFmtId="0" fontId="29" fillId="11" borderId="29" xfId="0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3" fillId="9" borderId="0" xfId="0" applyFont="1" applyFill="1" applyAlignment="1">
      <alignment horizontal="center"/>
    </xf>
    <xf numFmtId="44" fontId="0" fillId="0" borderId="0" xfId="2" applyFont="1" applyAlignment="1">
      <alignment horizontal="center"/>
    </xf>
    <xf numFmtId="9" fontId="0" fillId="0" borderId="1" xfId="3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10" fontId="0" fillId="0" borderId="0" xfId="3" applyNumberFormat="1" applyFont="1" applyAlignment="1">
      <alignment horizontal="center"/>
    </xf>
    <xf numFmtId="44" fontId="17" fillId="0" borderId="0" xfId="4" applyNumberFormat="1" applyFont="1" applyAlignment="1">
      <alignment horizontal="center"/>
    </xf>
    <xf numFmtId="44" fontId="18" fillId="12" borderId="0" xfId="4" applyNumberFormat="1" applyFont="1" applyFill="1" applyAlignment="1">
      <alignment horizontal="center"/>
    </xf>
    <xf numFmtId="44" fontId="17" fillId="0" borderId="0" xfId="2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10" fillId="0" borderId="30" xfId="4" applyBorder="1" applyAlignment="1">
      <alignment horizontal="center"/>
    </xf>
    <xf numFmtId="9" fontId="10" fillId="0" borderId="31" xfId="4" applyNumberFormat="1" applyBorder="1" applyAlignment="1">
      <alignment horizontal="center"/>
    </xf>
    <xf numFmtId="0" fontId="10" fillId="0" borderId="1" xfId="4" applyBorder="1" applyAlignment="1">
      <alignment horizontal="center"/>
    </xf>
    <xf numFmtId="44" fontId="10" fillId="0" borderId="1" xfId="2" applyFont="1" applyBorder="1" applyAlignment="1">
      <alignment horizontal="center"/>
    </xf>
    <xf numFmtId="44" fontId="10" fillId="0" borderId="1" xfId="4" applyNumberFormat="1" applyBorder="1" applyAlignment="1">
      <alignment horizontal="center"/>
    </xf>
    <xf numFmtId="0" fontId="26" fillId="13" borderId="0" xfId="4" applyFont="1" applyFill="1" applyAlignment="1">
      <alignment horizontal="center"/>
    </xf>
    <xf numFmtId="44" fontId="26" fillId="13" borderId="0" xfId="4" applyNumberFormat="1" applyFont="1" applyFill="1" applyAlignment="1">
      <alignment horizontal="center"/>
    </xf>
    <xf numFmtId="0" fontId="17" fillId="6" borderId="0" xfId="4" applyFont="1" applyFill="1"/>
    <xf numFmtId="0" fontId="17" fillId="10" borderId="0" xfId="4" applyFont="1" applyFill="1"/>
    <xf numFmtId="0" fontId="17" fillId="10" borderId="0" xfId="4" applyFont="1" applyFill="1" applyAlignment="1">
      <alignment horizontal="center"/>
    </xf>
    <xf numFmtId="44" fontId="17" fillId="10" borderId="0" xfId="2" applyFont="1" applyFill="1" applyBorder="1"/>
    <xf numFmtId="0" fontId="19" fillId="8" borderId="0" xfId="4" applyFont="1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20" fontId="0" fillId="7" borderId="6" xfId="0" applyNumberForma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6" xfId="0" applyFill="1" applyBorder="1" applyAlignment="1">
      <alignment horizontal="center"/>
    </xf>
    <xf numFmtId="0" fontId="30" fillId="14" borderId="0" xfId="4" applyFont="1" applyFill="1" applyAlignment="1">
      <alignment horizontal="center" vertical="center"/>
    </xf>
    <xf numFmtId="0" fontId="21" fillId="9" borderId="7" xfId="4" applyFont="1" applyFill="1" applyBorder="1" applyAlignment="1">
      <alignment horizontal="center" vertical="center"/>
    </xf>
    <xf numFmtId="0" fontId="21" fillId="9" borderId="8" xfId="4" applyFont="1" applyFill="1" applyBorder="1" applyAlignment="1">
      <alignment horizontal="center" vertical="center"/>
    </xf>
    <xf numFmtId="0" fontId="21" fillId="9" borderId="9" xfId="4" applyFont="1" applyFill="1" applyBorder="1" applyAlignment="1">
      <alignment horizontal="center" vertical="center"/>
    </xf>
    <xf numFmtId="0" fontId="11" fillId="9" borderId="10" xfId="4" applyFont="1" applyFill="1" applyBorder="1" applyAlignment="1">
      <alignment horizontal="center" vertical="center"/>
    </xf>
    <xf numFmtId="0" fontId="11" fillId="9" borderId="0" xfId="4" applyFont="1" applyFill="1" applyAlignment="1">
      <alignment horizontal="center" vertical="center"/>
    </xf>
    <xf numFmtId="0" fontId="11" fillId="9" borderId="11" xfId="4" applyFont="1" applyFill="1" applyBorder="1" applyAlignment="1">
      <alignment horizontal="center" vertical="center"/>
    </xf>
    <xf numFmtId="0" fontId="11" fillId="9" borderId="10" xfId="4" applyFont="1" applyFill="1" applyBorder="1" applyAlignment="1">
      <alignment horizontal="center" vertical="center"/>
    </xf>
    <xf numFmtId="0" fontId="11" fillId="9" borderId="0" xfId="4" applyFont="1" applyFill="1" applyAlignment="1">
      <alignment horizontal="center" vertical="center"/>
    </xf>
    <xf numFmtId="0" fontId="11" fillId="9" borderId="11" xfId="4" applyFont="1" applyFill="1" applyBorder="1" applyAlignment="1">
      <alignment horizontal="center" vertical="center"/>
    </xf>
    <xf numFmtId="0" fontId="11" fillId="9" borderId="12" xfId="4" applyFont="1" applyFill="1" applyBorder="1" applyAlignment="1">
      <alignment horizontal="center" vertical="center"/>
    </xf>
    <xf numFmtId="0" fontId="11" fillId="9" borderId="13" xfId="4" applyFont="1" applyFill="1" applyBorder="1" applyAlignment="1">
      <alignment horizontal="center" vertical="center"/>
    </xf>
    <xf numFmtId="0" fontId="11" fillId="9" borderId="14" xfId="4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/>
    </xf>
    <xf numFmtId="0" fontId="14" fillId="9" borderId="8" xfId="0" applyFont="1" applyFill="1" applyBorder="1" applyAlignment="1">
      <alignment horizontal="center"/>
    </xf>
    <xf numFmtId="0" fontId="14" fillId="9" borderId="9" xfId="0" applyFont="1" applyFill="1" applyBorder="1" applyAlignment="1">
      <alignment horizontal="center"/>
    </xf>
    <xf numFmtId="0" fontId="11" fillId="9" borderId="10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 wrapText="1"/>
    </xf>
    <xf numFmtId="0" fontId="28" fillId="9" borderId="13" xfId="0" applyFont="1" applyFill="1" applyBorder="1" applyAlignment="1">
      <alignment horizontal="center"/>
    </xf>
    <xf numFmtId="0" fontId="28" fillId="9" borderId="14" xfId="0" applyFont="1" applyFill="1" applyBorder="1" applyAlignment="1">
      <alignment horizontal="center"/>
    </xf>
    <xf numFmtId="176" fontId="12" fillId="11" borderId="0" xfId="5" applyNumberFormat="1" applyFont="1" applyFill="1" applyBorder="1" applyAlignment="1">
      <alignment horizontal="center"/>
    </xf>
    <xf numFmtId="176" fontId="12" fillId="11" borderId="0" xfId="0" applyNumberFormat="1" applyFont="1" applyFill="1" applyAlignment="1">
      <alignment horizontal="center"/>
    </xf>
    <xf numFmtId="0" fontId="3" fillId="15" borderId="1" xfId="0" applyFont="1" applyFill="1" applyBorder="1" applyAlignment="1">
      <alignment horizontal="center"/>
    </xf>
    <xf numFmtId="164" fontId="3" fillId="15" borderId="1" xfId="0" applyNumberFormat="1" applyFont="1" applyFill="1" applyBorder="1" applyAlignment="1">
      <alignment horizontal="center"/>
    </xf>
  </cellXfs>
  <cellStyles count="12">
    <cellStyle name="Millares" xfId="1" builtinId="3"/>
    <cellStyle name="Millares_Lizette2" xfId="6" xr:uid="{31D660D7-2258-44A7-8748-4A170B575B43}"/>
    <cellStyle name="Moneda" xfId="2" builtinId="4"/>
    <cellStyle name="Moneda [0] 2" xfId="7" xr:uid="{28267D5E-E724-452E-9C9C-3FBA8116F4A8}"/>
    <cellStyle name="Moneda 2" xfId="5" xr:uid="{7367159F-762D-47D5-947F-84F2EFD47634}"/>
    <cellStyle name="Moneda 2 2" xfId="11" xr:uid="{9A157263-751D-416C-80EC-316853ABEEE7}"/>
    <cellStyle name="Normal" xfId="0" builtinId="0"/>
    <cellStyle name="Normal 2 3" xfId="4" xr:uid="{B913E55E-3F35-4B7D-87B0-C01CEF6880CE}"/>
    <cellStyle name="Normal 3" xfId="9" xr:uid="{05E9E5EB-AB7D-4F3B-830E-D6965944A837}"/>
    <cellStyle name="Porcentaje" xfId="3" builtinId="5"/>
    <cellStyle name="Porcentaje 2" xfId="10" xr:uid="{153F4FC2-6E2E-4E4F-9475-FA7C2F0840EF}"/>
    <cellStyle name="Porcentual 2" xfId="8" xr:uid="{EA06B11C-2791-415D-B282-A0242B0E0F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142875</xdr:rowOff>
    </xdr:from>
    <xdr:to>
      <xdr:col>12</xdr:col>
      <xdr:colOff>599124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88FCB0-E917-414B-B53C-8E9D7E568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2125" y="142875"/>
          <a:ext cx="6190299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0</xdr:row>
      <xdr:rowOff>0</xdr:rowOff>
    </xdr:from>
    <xdr:to>
      <xdr:col>15</xdr:col>
      <xdr:colOff>666750</xdr:colOff>
      <xdr:row>21</xdr:row>
      <xdr:rowOff>7076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56D3F281-1402-43E8-851D-2836CDDBDA13}"/>
            </a:ext>
          </a:extLst>
        </xdr:cNvPr>
        <xdr:cNvGrpSpPr/>
      </xdr:nvGrpSpPr>
      <xdr:grpSpPr>
        <a:xfrm>
          <a:off x="3676650" y="0"/>
          <a:ext cx="8896350" cy="4131401"/>
          <a:chOff x="527622" y="1448889"/>
          <a:chExt cx="9505196" cy="3685358"/>
        </a:xfrm>
      </xdr:grpSpPr>
      <xdr:sp macro="" textlink="">
        <xdr:nvSpPr>
          <xdr:cNvPr id="3" name="Rectángulo redondeado 2">
            <a:extLst>
              <a:ext uri="{FF2B5EF4-FFF2-40B4-BE49-F238E27FC236}">
                <a16:creationId xmlns:a16="http://schemas.microsoft.com/office/drawing/2014/main" id="{A4FA78E5-31F6-4476-8813-E04EDE218470}"/>
              </a:ext>
            </a:extLst>
          </xdr:cNvPr>
          <xdr:cNvSpPr/>
        </xdr:nvSpPr>
        <xdr:spPr>
          <a:xfrm>
            <a:off x="774518" y="1448889"/>
            <a:ext cx="9258300" cy="3685358"/>
          </a:xfrm>
          <a:prstGeom prst="round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es-PE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  <a:p>
            <a:endParaRPr lang="es-PE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  <a:p>
            <a:endParaRPr lang="es-PE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s-PE" sz="1400" b="1" i="0">
                <a:solidFill>
                  <a:srgbClr val="FF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Valor_buscado</a:t>
            </a:r>
            <a:r>
              <a:rPr lang="es-PE" sz="1400" b="0" i="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 </a:t>
            </a:r>
            <a:r>
              <a:rPr lang="es-PE" sz="1400" b="1" i="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(obligatorio)</a:t>
            </a:r>
            <a:r>
              <a:rPr lang="es-PE" sz="1400" b="0" i="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: Es el valor que queremos encontrar y el cual será buscado en la primera columna del rango de datos. </a:t>
            </a:r>
          </a:p>
          <a:p>
            <a:endParaRPr lang="es-PE" sz="14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r>
              <a:rPr lang="es-PE" sz="1400" b="1" i="0">
                <a:solidFill>
                  <a:srgbClr val="7030A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Matriz_buscar_en</a:t>
            </a:r>
            <a:r>
              <a:rPr lang="es-PE" sz="1400" b="0" i="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 </a:t>
            </a:r>
            <a:r>
              <a:rPr lang="es-PE" sz="1400" b="1" i="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(obligatorio): </a:t>
            </a:r>
            <a:r>
              <a:rPr lang="es-PE" sz="1400" b="0" i="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Rango de valores que componen la tabla (sin los encabezados).</a:t>
            </a:r>
          </a:p>
          <a:p>
            <a:endParaRPr lang="es-PE" sz="14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r>
              <a:rPr lang="es-PE" sz="1400" b="1" i="0">
                <a:solidFill>
                  <a:srgbClr val="FFC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Indicador_columnas</a:t>
            </a:r>
            <a:r>
              <a:rPr lang="es-PE" sz="1400" b="0" i="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 </a:t>
            </a:r>
            <a:r>
              <a:rPr lang="es-PE" sz="1400" b="1" i="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(obligatorio): </a:t>
            </a:r>
            <a:r>
              <a:rPr lang="es-PE" sz="1400" b="0" i="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Es el número de columna del que queremos obtener el resultado. Las columnas se cuentan de izquierda a derecha.</a:t>
            </a:r>
          </a:p>
          <a:p>
            <a:endParaRPr lang="es-PE" sz="1400" b="0" i="0">
              <a:solidFill>
                <a:srgbClr val="00B0F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r>
              <a:rPr lang="es-PE" sz="1400" b="1" i="0">
                <a:solidFill>
                  <a:srgbClr val="00B0F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[Ordenado]</a:t>
            </a:r>
            <a:r>
              <a:rPr lang="es-PE" sz="1400" b="0" i="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 </a:t>
            </a:r>
            <a:r>
              <a:rPr lang="es-PE" sz="1400" b="1" i="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(opcional): </a:t>
            </a:r>
            <a:r>
              <a:rPr lang="es-PE" sz="1400" b="0" i="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Puede ser verdadero o falso. Se recomienda poner falso para que la coincidencia sea exacta. Para que la coincidencia sea aproximada, este valor debe ser verdadero.</a:t>
            </a:r>
            <a:endParaRPr lang="es-PE" sz="14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054C727D-F03F-4CFE-B9EA-D7B669D5AE7B}"/>
              </a:ext>
            </a:extLst>
          </xdr:cNvPr>
          <xdr:cNvSpPr/>
        </xdr:nvSpPr>
        <xdr:spPr>
          <a:xfrm>
            <a:off x="527622" y="1781806"/>
            <a:ext cx="9141068" cy="396426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lIns="91440" tIns="45720" rIns="91440" bIns="45720">
            <a:noAutofit/>
          </a:bodyPr>
          <a:lstStyle/>
          <a:p>
            <a:pPr algn="ctr"/>
            <a:r>
              <a:rPr lang="es-PE" sz="2000" b="1" i="0">
                <a:effectLst/>
                <a:latin typeface="+mn-lt"/>
                <a:ea typeface="+mn-ea"/>
                <a:cs typeface="+mn-cs"/>
              </a:rPr>
              <a:t>=buscarv(</a:t>
            </a:r>
            <a:r>
              <a:rPr lang="es-PE" sz="2000" b="1" i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valor_buscado</a:t>
            </a:r>
            <a:r>
              <a:rPr lang="es-PE" sz="2000" b="1" i="0">
                <a:effectLst/>
                <a:latin typeface="+mn-lt"/>
                <a:ea typeface="+mn-ea"/>
                <a:cs typeface="+mn-cs"/>
              </a:rPr>
              <a:t>; </a:t>
            </a:r>
            <a:r>
              <a:rPr lang="es-PE" sz="2000" b="1" i="0">
                <a:solidFill>
                  <a:srgbClr val="7030A0"/>
                </a:solidFill>
                <a:effectLst/>
                <a:latin typeface="+mn-lt"/>
                <a:ea typeface="+mn-ea"/>
                <a:cs typeface="+mn-cs"/>
              </a:rPr>
              <a:t>matriz_buscar_en</a:t>
            </a:r>
            <a:r>
              <a:rPr lang="es-PE" sz="2000" b="1" i="0">
                <a:effectLst/>
                <a:latin typeface="+mn-lt"/>
                <a:ea typeface="+mn-ea"/>
                <a:cs typeface="+mn-cs"/>
              </a:rPr>
              <a:t>; </a:t>
            </a:r>
            <a:r>
              <a:rPr lang="es-PE" sz="2000" b="1" i="0">
                <a:solidFill>
                  <a:srgbClr val="FFC000"/>
                </a:solidFill>
                <a:effectLst/>
                <a:latin typeface="+mn-lt"/>
                <a:ea typeface="+mn-ea"/>
                <a:cs typeface="+mn-cs"/>
              </a:rPr>
              <a:t>indicador_columnas</a:t>
            </a:r>
            <a:r>
              <a:rPr lang="es-PE" sz="2000" b="1" i="0">
                <a:effectLst/>
                <a:latin typeface="+mn-lt"/>
                <a:ea typeface="+mn-ea"/>
                <a:cs typeface="+mn-cs"/>
              </a:rPr>
              <a:t>; </a:t>
            </a:r>
            <a:r>
              <a:rPr lang="es-PE" sz="2000" b="1" i="0">
                <a:solidFill>
                  <a:srgbClr val="00B0F0"/>
                </a:solidFill>
                <a:effectLst/>
                <a:latin typeface="+mn-lt"/>
                <a:ea typeface="+mn-ea"/>
                <a:cs typeface="+mn-cs"/>
              </a:rPr>
              <a:t>[ordenado]</a:t>
            </a:r>
            <a:r>
              <a:rPr lang="es-PE" sz="2000" b="1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)</a:t>
            </a:r>
            <a:endParaRPr lang="es-ES" sz="88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chemeClr val="tx1"/>
              </a:solidFill>
              <a:effectLst>
                <a:outerShdw dist="38100" dir="2700000" algn="tl" rotWithShape="0">
                  <a:schemeClr val="accent2"/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320040</xdr:colOff>
      <xdr:row>14</xdr:row>
      <xdr:rowOff>99060</xdr:rowOff>
    </xdr:from>
    <xdr:to>
      <xdr:col>12</xdr:col>
      <xdr:colOff>137160</xdr:colOff>
      <xdr:row>14</xdr:row>
      <xdr:rowOff>137160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FE5C712D-789D-46A0-B739-B3F8707722C2}"/>
            </a:ext>
          </a:extLst>
        </xdr:cNvPr>
        <xdr:cNvCxnSpPr/>
      </xdr:nvCxnSpPr>
      <xdr:spPr>
        <a:xfrm flipV="1">
          <a:off x="7311390" y="5671185"/>
          <a:ext cx="6046470" cy="381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</xdr:cxnSp>
    <xdr:clientData/>
  </xdr:twoCellAnchor>
  <xdr:twoCellAnchor>
    <xdr:from>
      <xdr:col>5</xdr:col>
      <xdr:colOff>327660</xdr:colOff>
      <xdr:row>13</xdr:row>
      <xdr:rowOff>137160</xdr:rowOff>
    </xdr:from>
    <xdr:to>
      <xdr:col>5</xdr:col>
      <xdr:colOff>335280</xdr:colOff>
      <xdr:row>15</xdr:row>
      <xdr:rowOff>167640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571C4CF-F9F9-4E6C-9198-58459015F7DD}"/>
            </a:ext>
          </a:extLst>
        </xdr:cNvPr>
        <xdr:cNvCxnSpPr/>
      </xdr:nvCxnSpPr>
      <xdr:spPr>
        <a:xfrm flipH="1">
          <a:off x="7319010" y="5471160"/>
          <a:ext cx="7620" cy="506730"/>
        </a:xfrm>
        <a:prstGeom prst="lin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</xdr:cxnSp>
    <xdr:clientData/>
  </xdr:twoCellAnchor>
  <xdr:twoCellAnchor>
    <xdr:from>
      <xdr:col>7</xdr:col>
      <xdr:colOff>7620</xdr:colOff>
      <xdr:row>13</xdr:row>
      <xdr:rowOff>114300</xdr:rowOff>
    </xdr:from>
    <xdr:to>
      <xdr:col>7</xdr:col>
      <xdr:colOff>15240</xdr:colOff>
      <xdr:row>15</xdr:row>
      <xdr:rowOff>144780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BB49C55-E7F7-40E5-A8FE-7039C021A4F4}"/>
            </a:ext>
          </a:extLst>
        </xdr:cNvPr>
        <xdr:cNvCxnSpPr/>
      </xdr:nvCxnSpPr>
      <xdr:spPr>
        <a:xfrm flipH="1">
          <a:off x="8161020" y="5448300"/>
          <a:ext cx="7620" cy="506730"/>
        </a:xfrm>
        <a:prstGeom prst="lin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</xdr:cxnSp>
    <xdr:clientData/>
  </xdr:twoCellAnchor>
  <xdr:twoCellAnchor>
    <xdr:from>
      <xdr:col>7</xdr:col>
      <xdr:colOff>1135380</xdr:colOff>
      <xdr:row>13</xdr:row>
      <xdr:rowOff>114300</xdr:rowOff>
    </xdr:from>
    <xdr:to>
      <xdr:col>7</xdr:col>
      <xdr:colOff>1143000</xdr:colOff>
      <xdr:row>15</xdr:row>
      <xdr:rowOff>144780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0109736-B4DF-48C9-A007-D5A790652530}"/>
            </a:ext>
          </a:extLst>
        </xdr:cNvPr>
        <xdr:cNvCxnSpPr/>
      </xdr:nvCxnSpPr>
      <xdr:spPr>
        <a:xfrm flipH="1">
          <a:off x="9269730" y="5448300"/>
          <a:ext cx="0" cy="506730"/>
        </a:xfrm>
        <a:prstGeom prst="lin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</xdr:cxnSp>
    <xdr:clientData/>
  </xdr:twoCellAnchor>
  <xdr:twoCellAnchor>
    <xdr:from>
      <xdr:col>9</xdr:col>
      <xdr:colOff>15240</xdr:colOff>
      <xdr:row>13</xdr:row>
      <xdr:rowOff>91440</xdr:rowOff>
    </xdr:from>
    <xdr:to>
      <xdr:col>9</xdr:col>
      <xdr:colOff>22860</xdr:colOff>
      <xdr:row>15</xdr:row>
      <xdr:rowOff>121920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D51DCE90-EC0D-4B22-B83F-90377A9F78FA}"/>
            </a:ext>
          </a:extLst>
        </xdr:cNvPr>
        <xdr:cNvCxnSpPr/>
      </xdr:nvCxnSpPr>
      <xdr:spPr>
        <a:xfrm flipH="1">
          <a:off x="10321290" y="5425440"/>
          <a:ext cx="7620" cy="506730"/>
        </a:xfrm>
        <a:prstGeom prst="lin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</xdr:cxnSp>
    <xdr:clientData/>
  </xdr:twoCellAnchor>
  <xdr:twoCellAnchor>
    <xdr:from>
      <xdr:col>10</xdr:col>
      <xdr:colOff>7620</xdr:colOff>
      <xdr:row>13</xdr:row>
      <xdr:rowOff>99060</xdr:rowOff>
    </xdr:from>
    <xdr:to>
      <xdr:col>10</xdr:col>
      <xdr:colOff>15240</xdr:colOff>
      <xdr:row>15</xdr:row>
      <xdr:rowOff>129540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762C124-5208-4407-8588-0F6B9BD34608}"/>
            </a:ext>
          </a:extLst>
        </xdr:cNvPr>
        <xdr:cNvCxnSpPr/>
      </xdr:nvCxnSpPr>
      <xdr:spPr>
        <a:xfrm flipH="1">
          <a:off x="11237595" y="5433060"/>
          <a:ext cx="7620" cy="506730"/>
        </a:xfrm>
        <a:prstGeom prst="lin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</xdr:cxnSp>
    <xdr:clientData/>
  </xdr:twoCellAnchor>
  <xdr:twoCellAnchor>
    <xdr:from>
      <xdr:col>11</xdr:col>
      <xdr:colOff>7620</xdr:colOff>
      <xdr:row>13</xdr:row>
      <xdr:rowOff>106680</xdr:rowOff>
    </xdr:from>
    <xdr:to>
      <xdr:col>11</xdr:col>
      <xdr:colOff>15240</xdr:colOff>
      <xdr:row>15</xdr:row>
      <xdr:rowOff>137160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4D26762E-485D-4AA9-AF9F-1A413128F128}"/>
            </a:ext>
          </a:extLst>
        </xdr:cNvPr>
        <xdr:cNvCxnSpPr/>
      </xdr:nvCxnSpPr>
      <xdr:spPr>
        <a:xfrm flipH="1">
          <a:off x="12218670" y="5440680"/>
          <a:ext cx="7620" cy="506730"/>
        </a:xfrm>
        <a:prstGeom prst="lin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</xdr:cxnSp>
    <xdr:clientData/>
  </xdr:twoCellAnchor>
  <xdr:oneCellAnchor>
    <xdr:from>
      <xdr:col>5</xdr:col>
      <xdr:colOff>75071</xdr:colOff>
      <xdr:row>11</xdr:row>
      <xdr:rowOff>140785</xdr:rowOff>
    </xdr:from>
    <xdr:ext cx="443090" cy="468013"/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4239BA5C-D6C1-4F39-B5B1-D184696D6D42}"/>
            </a:ext>
          </a:extLst>
        </xdr:cNvPr>
        <xdr:cNvSpPr/>
      </xdr:nvSpPr>
      <xdr:spPr>
        <a:xfrm>
          <a:off x="7066421" y="4998535"/>
          <a:ext cx="44309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0</a:t>
          </a:r>
        </a:p>
      </xdr:txBody>
    </xdr:sp>
    <xdr:clientData/>
  </xdr:oneCellAnchor>
  <xdr:oneCellAnchor>
    <xdr:from>
      <xdr:col>6</xdr:col>
      <xdr:colOff>350520</xdr:colOff>
      <xdr:row>11</xdr:row>
      <xdr:rowOff>110305</xdr:rowOff>
    </xdr:from>
    <xdr:ext cx="1074421" cy="468013"/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49F9BAE7-4AB3-4A33-A130-9EBF2D9E0F7B}"/>
            </a:ext>
          </a:extLst>
        </xdr:cNvPr>
        <xdr:cNvSpPr/>
      </xdr:nvSpPr>
      <xdr:spPr>
        <a:xfrm>
          <a:off x="7741920" y="4968055"/>
          <a:ext cx="1074421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10000</a:t>
          </a:r>
        </a:p>
      </xdr:txBody>
    </xdr:sp>
    <xdr:clientData/>
  </xdr:oneCellAnchor>
  <xdr:oneCellAnchor>
    <xdr:from>
      <xdr:col>7</xdr:col>
      <xdr:colOff>699910</xdr:colOff>
      <xdr:row>11</xdr:row>
      <xdr:rowOff>95065</xdr:rowOff>
    </xdr:from>
    <xdr:ext cx="1060309" cy="468013"/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EFBF86F-9A0D-43F9-89A1-F4E877AEE935}"/>
            </a:ext>
          </a:extLst>
        </xdr:cNvPr>
        <xdr:cNvSpPr/>
      </xdr:nvSpPr>
      <xdr:spPr>
        <a:xfrm>
          <a:off x="8853310" y="4952815"/>
          <a:ext cx="1060309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15000</a:t>
          </a:r>
        </a:p>
      </xdr:txBody>
    </xdr:sp>
    <xdr:clientData/>
  </xdr:oneCellAnchor>
  <xdr:oneCellAnchor>
    <xdr:from>
      <xdr:col>9</xdr:col>
      <xdr:colOff>318910</xdr:colOff>
      <xdr:row>11</xdr:row>
      <xdr:rowOff>102685</xdr:rowOff>
    </xdr:from>
    <xdr:ext cx="1060309" cy="468013"/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52E5A7D4-26B6-4C19-9643-A43D5A3E13E2}"/>
            </a:ext>
          </a:extLst>
        </xdr:cNvPr>
        <xdr:cNvSpPr/>
      </xdr:nvSpPr>
      <xdr:spPr>
        <a:xfrm>
          <a:off x="10624960" y="4960435"/>
          <a:ext cx="1060309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25000</a:t>
          </a:r>
        </a:p>
      </xdr:txBody>
    </xdr:sp>
    <xdr:clientData/>
  </xdr:oneCellAnchor>
  <xdr:oneCellAnchor>
    <xdr:from>
      <xdr:col>8</xdr:col>
      <xdr:colOff>539890</xdr:colOff>
      <xdr:row>11</xdr:row>
      <xdr:rowOff>102685</xdr:rowOff>
    </xdr:from>
    <xdr:ext cx="1060309" cy="468013"/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98CD943A-E948-42BC-9E51-82F10D01BB33}"/>
            </a:ext>
          </a:extLst>
        </xdr:cNvPr>
        <xdr:cNvSpPr/>
      </xdr:nvSpPr>
      <xdr:spPr>
        <a:xfrm>
          <a:off x="9807715" y="4960435"/>
          <a:ext cx="1060309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20000</a:t>
          </a:r>
        </a:p>
      </xdr:txBody>
    </xdr:sp>
    <xdr:clientData/>
  </xdr:oneCellAnchor>
  <xdr:oneCellAnchor>
    <xdr:from>
      <xdr:col>10</xdr:col>
      <xdr:colOff>379870</xdr:colOff>
      <xdr:row>11</xdr:row>
      <xdr:rowOff>95065</xdr:rowOff>
    </xdr:from>
    <xdr:ext cx="1060309" cy="468013"/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62548F7F-BB19-4E02-B3E2-3854FF1A6351}"/>
            </a:ext>
          </a:extLst>
        </xdr:cNvPr>
        <xdr:cNvSpPr/>
      </xdr:nvSpPr>
      <xdr:spPr>
        <a:xfrm>
          <a:off x="11609845" y="4952815"/>
          <a:ext cx="1060309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30000</a:t>
          </a:r>
        </a:p>
      </xdr:txBody>
    </xdr:sp>
    <xdr:clientData/>
  </xdr:oneCellAnchor>
  <xdr:oneCellAnchor>
    <xdr:from>
      <xdr:col>11</xdr:col>
      <xdr:colOff>334150</xdr:colOff>
      <xdr:row>11</xdr:row>
      <xdr:rowOff>102685</xdr:rowOff>
    </xdr:from>
    <xdr:ext cx="1060309" cy="468013"/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02C6D8A5-4679-4EDC-89E1-DEA88CE92593}"/>
            </a:ext>
          </a:extLst>
        </xdr:cNvPr>
        <xdr:cNvSpPr/>
      </xdr:nvSpPr>
      <xdr:spPr>
        <a:xfrm>
          <a:off x="12545200" y="4960435"/>
          <a:ext cx="1060309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35000</a:t>
          </a:r>
        </a:p>
      </xdr:txBody>
    </xdr:sp>
    <xdr:clientData/>
  </xdr:oneCellAnchor>
  <xdr:oneCellAnchor>
    <xdr:from>
      <xdr:col>8</xdr:col>
      <xdr:colOff>273190</xdr:colOff>
      <xdr:row>15</xdr:row>
      <xdr:rowOff>64585</xdr:rowOff>
    </xdr:from>
    <xdr:ext cx="595489" cy="468013"/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2DE4038A-7C9E-47F7-B41D-B8421CDCBE8F}"/>
            </a:ext>
          </a:extLst>
        </xdr:cNvPr>
        <xdr:cNvSpPr/>
      </xdr:nvSpPr>
      <xdr:spPr>
        <a:xfrm>
          <a:off x="9541015" y="5874835"/>
          <a:ext cx="595489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3%</a:t>
          </a:r>
        </a:p>
      </xdr:txBody>
    </xdr:sp>
    <xdr:clientData/>
  </xdr:oneCellAnchor>
  <xdr:oneCellAnchor>
    <xdr:from>
      <xdr:col>6</xdr:col>
      <xdr:colOff>158890</xdr:colOff>
      <xdr:row>15</xdr:row>
      <xdr:rowOff>56965</xdr:rowOff>
    </xdr:from>
    <xdr:ext cx="595489" cy="468013"/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EF93CFE7-0C7C-4FE5-A2E5-1CE2F23C76AC}"/>
            </a:ext>
          </a:extLst>
        </xdr:cNvPr>
        <xdr:cNvSpPr/>
      </xdr:nvSpPr>
      <xdr:spPr>
        <a:xfrm>
          <a:off x="7550290" y="5867215"/>
          <a:ext cx="595489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0%</a:t>
          </a:r>
        </a:p>
      </xdr:txBody>
    </xdr:sp>
    <xdr:clientData/>
  </xdr:oneCellAnchor>
  <xdr:oneCellAnchor>
    <xdr:from>
      <xdr:col>9</xdr:col>
      <xdr:colOff>265570</xdr:colOff>
      <xdr:row>15</xdr:row>
      <xdr:rowOff>18865</xdr:rowOff>
    </xdr:from>
    <xdr:ext cx="595489" cy="468013"/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B7D820B5-A1B0-40E7-BA77-E487AF63E126}"/>
            </a:ext>
          </a:extLst>
        </xdr:cNvPr>
        <xdr:cNvSpPr/>
      </xdr:nvSpPr>
      <xdr:spPr>
        <a:xfrm>
          <a:off x="10571620" y="5829115"/>
          <a:ext cx="595489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4%</a:t>
          </a:r>
        </a:p>
      </xdr:txBody>
    </xdr:sp>
    <xdr:clientData/>
  </xdr:oneCellAnchor>
  <xdr:oneCellAnchor>
    <xdr:from>
      <xdr:col>10</xdr:col>
      <xdr:colOff>341770</xdr:colOff>
      <xdr:row>14</xdr:row>
      <xdr:rowOff>216985</xdr:rowOff>
    </xdr:from>
    <xdr:ext cx="595489" cy="468013"/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B7700298-2B80-416B-90F3-80190EBD8878}"/>
            </a:ext>
          </a:extLst>
        </xdr:cNvPr>
        <xdr:cNvSpPr/>
      </xdr:nvSpPr>
      <xdr:spPr>
        <a:xfrm>
          <a:off x="11571745" y="5789110"/>
          <a:ext cx="595489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5%</a:t>
          </a:r>
        </a:p>
      </xdr:txBody>
    </xdr:sp>
    <xdr:clientData/>
  </xdr:oneCellAnchor>
  <xdr:oneCellAnchor>
    <xdr:from>
      <xdr:col>11</xdr:col>
      <xdr:colOff>250330</xdr:colOff>
      <xdr:row>14</xdr:row>
      <xdr:rowOff>201745</xdr:rowOff>
    </xdr:from>
    <xdr:ext cx="595489" cy="468013"/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99BA5483-33C0-48DF-858B-CE708D891884}"/>
            </a:ext>
          </a:extLst>
        </xdr:cNvPr>
        <xdr:cNvSpPr/>
      </xdr:nvSpPr>
      <xdr:spPr>
        <a:xfrm>
          <a:off x="12461380" y="5773870"/>
          <a:ext cx="595489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6%</a:t>
          </a:r>
        </a:p>
      </xdr:txBody>
    </xdr:sp>
    <xdr:clientData/>
  </xdr:oneCellAnchor>
  <xdr:oneCellAnchor>
    <xdr:from>
      <xdr:col>7</xdr:col>
      <xdr:colOff>204610</xdr:colOff>
      <xdr:row>15</xdr:row>
      <xdr:rowOff>102685</xdr:rowOff>
    </xdr:from>
    <xdr:ext cx="595489" cy="468013"/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B425DEFA-D153-4EBF-BD9E-13E1AB6FDE6B}"/>
            </a:ext>
          </a:extLst>
        </xdr:cNvPr>
        <xdr:cNvSpPr/>
      </xdr:nvSpPr>
      <xdr:spPr>
        <a:xfrm>
          <a:off x="8358010" y="5912935"/>
          <a:ext cx="595489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2%</a:t>
          </a:r>
        </a:p>
      </xdr:txBody>
    </xdr:sp>
    <xdr:clientData/>
  </xdr:oneCellAnchor>
  <xdr:twoCellAnchor>
    <xdr:from>
      <xdr:col>7</xdr:col>
      <xdr:colOff>792479</xdr:colOff>
      <xdr:row>12</xdr:row>
      <xdr:rowOff>9525</xdr:rowOff>
    </xdr:from>
    <xdr:to>
      <xdr:col>7</xdr:col>
      <xdr:colOff>792479</xdr:colOff>
      <xdr:row>19</xdr:row>
      <xdr:rowOff>9150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B3A2991C-0723-4FB0-BAB0-8A46A0A038FC}"/>
            </a:ext>
          </a:extLst>
        </xdr:cNvPr>
        <xdr:cNvCxnSpPr/>
      </xdr:nvCxnSpPr>
      <xdr:spPr>
        <a:xfrm flipH="1">
          <a:off x="8945879" y="5105400"/>
          <a:ext cx="0" cy="1476000"/>
        </a:xfrm>
        <a:prstGeom prst="line">
          <a:avLst/>
        </a:prstGeom>
        <a:ln/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22860</xdr:colOff>
      <xdr:row>18</xdr:row>
      <xdr:rowOff>38100</xdr:rowOff>
    </xdr:from>
    <xdr:to>
      <xdr:col>7</xdr:col>
      <xdr:colOff>777240</xdr:colOff>
      <xdr:row>18</xdr:row>
      <xdr:rowOff>45720</xdr:rowOff>
    </xdr:to>
    <xdr:cxnSp macro="">
      <xdr:nvCxnSpPr>
        <xdr:cNvPr id="24" name="Conector recto de flecha 23">
          <a:extLst>
            <a:ext uri="{FF2B5EF4-FFF2-40B4-BE49-F238E27FC236}">
              <a16:creationId xmlns:a16="http://schemas.microsoft.com/office/drawing/2014/main" id="{43D0AC93-A869-46F1-AC39-F05B15D4779B}"/>
            </a:ext>
          </a:extLst>
        </xdr:cNvPr>
        <xdr:cNvCxnSpPr/>
      </xdr:nvCxnSpPr>
      <xdr:spPr>
        <a:xfrm flipH="1" flipV="1">
          <a:off x="8176260" y="6419850"/>
          <a:ext cx="754380" cy="76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16</xdr:row>
      <xdr:rowOff>38100</xdr:rowOff>
    </xdr:from>
    <xdr:to>
      <xdr:col>14</xdr:col>
      <xdr:colOff>161925</xdr:colOff>
      <xdr:row>23</xdr:row>
      <xdr:rowOff>161925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7D9C68B3-5634-4133-B2A9-C33E32B63A5D}"/>
            </a:ext>
          </a:extLst>
        </xdr:cNvPr>
        <xdr:cNvSpPr txBox="1"/>
      </xdr:nvSpPr>
      <xdr:spPr>
        <a:xfrm>
          <a:off x="5934075" y="3162300"/>
          <a:ext cx="5438775" cy="1504950"/>
        </a:xfrm>
        <a:prstGeom prst="rect">
          <a:avLst/>
        </a:prstGeom>
        <a:solidFill>
          <a:schemeClr val="accent4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s-CL" sz="1100" b="0" cap="none" spc="0">
              <a:ln w="0">
                <a:noFill/>
              </a:ln>
              <a:solidFill>
                <a:sysClr val="windowText" lastClr="000000"/>
              </a:solidFill>
              <a:effectLst/>
            </a:rPr>
            <a:t>Las</a:t>
          </a:r>
          <a:r>
            <a:rPr lang="es-CL" sz="1100" b="0" cap="none" spc="0" baseline="0">
              <a:ln w="0">
                <a:noFill/>
              </a:ln>
              <a:solidFill>
                <a:sysClr val="windowText" lastClr="000000"/>
              </a:solidFill>
              <a:effectLst/>
            </a:rPr>
            <a:t> tablas de la izquierda deben ser utilizadas como origen de datos para calcular los valores solicitados en la planilla de pagos.</a:t>
          </a:r>
        </a:p>
        <a:p>
          <a:r>
            <a:rPr lang="es-CL" sz="1100" b="0" cap="none" spc="0" baseline="0">
              <a:ln w="0">
                <a:noFill/>
              </a:ln>
              <a:solidFill>
                <a:sysClr val="windowText" lastClr="000000"/>
              </a:solidFill>
              <a:effectLst/>
            </a:rPr>
            <a:t>Para resolver correctamente estos problemas se debe usar la función BUSCARV o en su defecto CONSULTAV, dependiendo de cómo aparezca en su equipo. </a:t>
          </a:r>
        </a:p>
        <a:p>
          <a:r>
            <a:rPr lang="es-CL" sz="1100" b="0" cap="none" spc="0" baseline="0">
              <a:ln w="0">
                <a:noFill/>
              </a:ln>
              <a:solidFill>
                <a:sysClr val="windowText" lastClr="000000"/>
              </a:solidFill>
              <a:effectLst/>
            </a:rPr>
            <a:t>No olvide identificar correctamente las Referencias Absolutas.</a:t>
          </a:r>
          <a:endParaRPr lang="es-CL" sz="1100" b="0" cap="none" spc="0">
            <a:ln w="0">
              <a:noFill/>
            </a:ln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24</xdr:row>
      <xdr:rowOff>38100</xdr:rowOff>
    </xdr:from>
    <xdr:to>
      <xdr:col>7</xdr:col>
      <xdr:colOff>476250</xdr:colOff>
      <xdr:row>32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59EF9F7-A8B3-47AA-8391-C32ADBE59CC0}"/>
            </a:ext>
          </a:extLst>
        </xdr:cNvPr>
        <xdr:cNvSpPr txBox="1"/>
      </xdr:nvSpPr>
      <xdr:spPr>
        <a:xfrm>
          <a:off x="4591050" y="4610100"/>
          <a:ext cx="5391150" cy="1495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2000"/>
            <a:t>FUNCION</a:t>
          </a:r>
          <a:r>
            <a:rPr lang="es-AR" sz="3200"/>
            <a:t> </a:t>
          </a:r>
        </a:p>
        <a:p>
          <a:r>
            <a:rPr lang="es-AR" sz="3200"/>
            <a:t>SIFECHA(arg1;arg2;condicion) </a:t>
          </a:r>
        </a:p>
      </xdr:txBody>
    </xdr:sp>
    <xdr:clientData/>
  </xdr:twoCellAnchor>
  <xdr:twoCellAnchor editAs="oneCell">
    <xdr:from>
      <xdr:col>2</xdr:col>
      <xdr:colOff>104775</xdr:colOff>
      <xdr:row>0</xdr:row>
      <xdr:rowOff>123825</xdr:rowOff>
    </xdr:from>
    <xdr:to>
      <xdr:col>10</xdr:col>
      <xdr:colOff>236971</xdr:colOff>
      <xdr:row>5</xdr:row>
      <xdr:rowOff>142754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1591E8-46D6-4293-8F1A-771648864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4175" y="123825"/>
          <a:ext cx="9228571" cy="971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Curso%20Excel/Clase%202/F&#211;RMULAS%20DE%20B&#218;SQUEDA%20INDICE%20y%20COINCIDI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oty\Desktop\bus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1"/>
      <sheetName val="Ej2"/>
      <sheetName val="Ej3 "/>
      <sheetName val="Ej4"/>
      <sheetName val="Ej5"/>
    </sheetNames>
    <sheetDataSet>
      <sheetData sheetId="0">
        <row r="6">
          <cell r="A6">
            <v>1</v>
          </cell>
          <cell r="B6" t="str">
            <v>a1</v>
          </cell>
          <cell r="C6" t="str">
            <v>b1</v>
          </cell>
          <cell r="D6" t="str">
            <v>c1</v>
          </cell>
        </row>
        <row r="7">
          <cell r="A7">
            <v>2</v>
          </cell>
          <cell r="B7" t="str">
            <v>a2</v>
          </cell>
          <cell r="C7" t="str">
            <v>b2</v>
          </cell>
          <cell r="D7" t="str">
            <v>c2</v>
          </cell>
        </row>
        <row r="8">
          <cell r="A8">
            <v>3</v>
          </cell>
          <cell r="B8" t="str">
            <v>a3</v>
          </cell>
          <cell r="C8" t="str">
            <v>b3</v>
          </cell>
          <cell r="D8" t="str">
            <v>c3</v>
          </cell>
        </row>
        <row r="9">
          <cell r="A9">
            <v>4</v>
          </cell>
          <cell r="B9" t="str">
            <v>a4</v>
          </cell>
          <cell r="C9" t="str">
            <v>b4</v>
          </cell>
          <cell r="D9" t="str">
            <v>c4</v>
          </cell>
        </row>
        <row r="10">
          <cell r="A10">
            <v>5</v>
          </cell>
          <cell r="B10" t="str">
            <v>a5</v>
          </cell>
          <cell r="C10" t="str">
            <v>b5</v>
          </cell>
          <cell r="D10" t="str">
            <v>c5</v>
          </cell>
        </row>
        <row r="14">
          <cell r="D14">
            <v>1</v>
          </cell>
        </row>
        <row r="25">
          <cell r="B25">
            <v>2</v>
          </cell>
        </row>
      </sheetData>
      <sheetData sheetId="1">
        <row r="5">
          <cell r="B5">
            <v>1</v>
          </cell>
          <cell r="C5">
            <v>2</v>
          </cell>
          <cell r="D5">
            <v>3</v>
          </cell>
        </row>
        <row r="6">
          <cell r="B6" t="str">
            <v>a1</v>
          </cell>
          <cell r="C6" t="str">
            <v>b1</v>
          </cell>
          <cell r="D6" t="str">
            <v>c1</v>
          </cell>
        </row>
        <row r="7">
          <cell r="B7" t="str">
            <v>a2</v>
          </cell>
          <cell r="C7" t="str">
            <v>b2</v>
          </cell>
          <cell r="D7" t="str">
            <v>c2</v>
          </cell>
        </row>
        <row r="8">
          <cell r="B8" t="str">
            <v>a3</v>
          </cell>
          <cell r="C8" t="str">
            <v>b3</v>
          </cell>
          <cell r="D8" t="str">
            <v>c3</v>
          </cell>
        </row>
        <row r="9">
          <cell r="B9" t="str">
            <v>a4</v>
          </cell>
          <cell r="C9" t="str">
            <v>b4</v>
          </cell>
          <cell r="D9" t="str">
            <v>c4</v>
          </cell>
        </row>
        <row r="10">
          <cell r="B10" t="str">
            <v>a5</v>
          </cell>
          <cell r="C10" t="str">
            <v>b5</v>
          </cell>
          <cell r="D10" t="str">
            <v>c5</v>
          </cell>
        </row>
        <row r="14">
          <cell r="D14">
            <v>4</v>
          </cell>
        </row>
        <row r="25">
          <cell r="B25">
            <v>1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carV"/>
      <sheetName val="BuscarH"/>
      <sheetName val="Indice"/>
      <sheetName val="Hoja1"/>
    </sheetNames>
    <sheetDataSet>
      <sheetData sheetId="0" refreshError="1"/>
      <sheetData sheetId="1" refreshError="1"/>
      <sheetData sheetId="2">
        <row r="10">
          <cell r="F10">
            <v>2</v>
          </cell>
        </row>
        <row r="11">
          <cell r="F11">
            <v>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5670A-47DD-4EB9-B72E-8C336C9E98C4}">
  <dimension ref="A1:S19"/>
  <sheetViews>
    <sheetView topLeftCell="G1" workbookViewId="0">
      <selection activeCell="Q9" sqref="Q9"/>
    </sheetView>
  </sheetViews>
  <sheetFormatPr baseColWidth="10" defaultRowHeight="12.75" x14ac:dyDescent="0.2"/>
  <cols>
    <col min="1" max="2" width="13.140625" style="85" customWidth="1"/>
    <col min="3" max="3" width="13.7109375" style="85" customWidth="1"/>
    <col min="4" max="4" width="15.5703125" style="85" customWidth="1"/>
    <col min="5" max="5" width="13" style="85" customWidth="1"/>
    <col min="6" max="6" width="14.7109375" style="85" customWidth="1"/>
    <col min="7" max="7" width="11.85546875" style="85" bestFit="1" customWidth="1"/>
    <col min="8" max="8" width="12.85546875" style="85" bestFit="1" customWidth="1"/>
    <col min="9" max="9" width="6.85546875" style="85" customWidth="1"/>
    <col min="10" max="10" width="3" style="85" customWidth="1"/>
    <col min="11" max="11" width="5.85546875" style="85" customWidth="1"/>
    <col min="12" max="12" width="11.42578125" style="85"/>
    <col min="13" max="13" width="18.5703125" style="85" customWidth="1"/>
    <col min="14" max="14" width="19.85546875" style="85" customWidth="1"/>
    <col min="15" max="15" width="19.7109375" style="85" customWidth="1"/>
    <col min="16" max="16" width="11.42578125" style="85"/>
    <col min="17" max="17" width="13.28515625" style="85" customWidth="1"/>
    <col min="18" max="18" width="11.42578125" style="85"/>
    <col min="19" max="19" width="16.85546875" style="85" customWidth="1"/>
    <col min="20" max="256" width="11.42578125" style="85"/>
    <col min="257" max="258" width="13.140625" style="85" customWidth="1"/>
    <col min="259" max="259" width="13.7109375" style="85" customWidth="1"/>
    <col min="260" max="260" width="15.5703125" style="85" customWidth="1"/>
    <col min="261" max="261" width="13" style="85" customWidth="1"/>
    <col min="262" max="512" width="11.42578125" style="85"/>
    <col min="513" max="514" width="13.140625" style="85" customWidth="1"/>
    <col min="515" max="515" width="13.7109375" style="85" customWidth="1"/>
    <col min="516" max="516" width="15.5703125" style="85" customWidth="1"/>
    <col min="517" max="517" width="13" style="85" customWidth="1"/>
    <col min="518" max="768" width="11.42578125" style="85"/>
    <col min="769" max="770" width="13.140625" style="85" customWidth="1"/>
    <col min="771" max="771" width="13.7109375" style="85" customWidth="1"/>
    <col min="772" max="772" width="15.5703125" style="85" customWidth="1"/>
    <col min="773" max="773" width="13" style="85" customWidth="1"/>
    <col min="774" max="1024" width="11.42578125" style="85"/>
    <col min="1025" max="1026" width="13.140625" style="85" customWidth="1"/>
    <col min="1027" max="1027" width="13.7109375" style="85" customWidth="1"/>
    <col min="1028" max="1028" width="15.5703125" style="85" customWidth="1"/>
    <col min="1029" max="1029" width="13" style="85" customWidth="1"/>
    <col min="1030" max="1280" width="11.42578125" style="85"/>
    <col min="1281" max="1282" width="13.140625" style="85" customWidth="1"/>
    <col min="1283" max="1283" width="13.7109375" style="85" customWidth="1"/>
    <col min="1284" max="1284" width="15.5703125" style="85" customWidth="1"/>
    <col min="1285" max="1285" width="13" style="85" customWidth="1"/>
    <col min="1286" max="1536" width="11.42578125" style="85"/>
    <col min="1537" max="1538" width="13.140625" style="85" customWidth="1"/>
    <col min="1539" max="1539" width="13.7109375" style="85" customWidth="1"/>
    <col min="1540" max="1540" width="15.5703125" style="85" customWidth="1"/>
    <col min="1541" max="1541" width="13" style="85" customWidth="1"/>
    <col min="1542" max="1792" width="11.42578125" style="85"/>
    <col min="1793" max="1794" width="13.140625" style="85" customWidth="1"/>
    <col min="1795" max="1795" width="13.7109375" style="85" customWidth="1"/>
    <col min="1796" max="1796" width="15.5703125" style="85" customWidth="1"/>
    <col min="1797" max="1797" width="13" style="85" customWidth="1"/>
    <col min="1798" max="2048" width="11.42578125" style="85"/>
    <col min="2049" max="2050" width="13.140625" style="85" customWidth="1"/>
    <col min="2051" max="2051" width="13.7109375" style="85" customWidth="1"/>
    <col min="2052" max="2052" width="15.5703125" style="85" customWidth="1"/>
    <col min="2053" max="2053" width="13" style="85" customWidth="1"/>
    <col min="2054" max="2304" width="11.42578125" style="85"/>
    <col min="2305" max="2306" width="13.140625" style="85" customWidth="1"/>
    <col min="2307" max="2307" width="13.7109375" style="85" customWidth="1"/>
    <col min="2308" max="2308" width="15.5703125" style="85" customWidth="1"/>
    <col min="2309" max="2309" width="13" style="85" customWidth="1"/>
    <col min="2310" max="2560" width="11.42578125" style="85"/>
    <col min="2561" max="2562" width="13.140625" style="85" customWidth="1"/>
    <col min="2563" max="2563" width="13.7109375" style="85" customWidth="1"/>
    <col min="2564" max="2564" width="15.5703125" style="85" customWidth="1"/>
    <col min="2565" max="2565" width="13" style="85" customWidth="1"/>
    <col min="2566" max="2816" width="11.42578125" style="85"/>
    <col min="2817" max="2818" width="13.140625" style="85" customWidth="1"/>
    <col min="2819" max="2819" width="13.7109375" style="85" customWidth="1"/>
    <col min="2820" max="2820" width="15.5703125" style="85" customWidth="1"/>
    <col min="2821" max="2821" width="13" style="85" customWidth="1"/>
    <col min="2822" max="3072" width="11.42578125" style="85"/>
    <col min="3073" max="3074" width="13.140625" style="85" customWidth="1"/>
    <col min="3075" max="3075" width="13.7109375" style="85" customWidth="1"/>
    <col min="3076" max="3076" width="15.5703125" style="85" customWidth="1"/>
    <col min="3077" max="3077" width="13" style="85" customWidth="1"/>
    <col min="3078" max="3328" width="11.42578125" style="85"/>
    <col min="3329" max="3330" width="13.140625" style="85" customWidth="1"/>
    <col min="3331" max="3331" width="13.7109375" style="85" customWidth="1"/>
    <col min="3332" max="3332" width="15.5703125" style="85" customWidth="1"/>
    <col min="3333" max="3333" width="13" style="85" customWidth="1"/>
    <col min="3334" max="3584" width="11.42578125" style="85"/>
    <col min="3585" max="3586" width="13.140625" style="85" customWidth="1"/>
    <col min="3587" max="3587" width="13.7109375" style="85" customWidth="1"/>
    <col min="3588" max="3588" width="15.5703125" style="85" customWidth="1"/>
    <col min="3589" max="3589" width="13" style="85" customWidth="1"/>
    <col min="3590" max="3840" width="11.42578125" style="85"/>
    <col min="3841" max="3842" width="13.140625" style="85" customWidth="1"/>
    <col min="3843" max="3843" width="13.7109375" style="85" customWidth="1"/>
    <col min="3844" max="3844" width="15.5703125" style="85" customWidth="1"/>
    <col min="3845" max="3845" width="13" style="85" customWidth="1"/>
    <col min="3846" max="4096" width="11.42578125" style="85"/>
    <col min="4097" max="4098" width="13.140625" style="85" customWidth="1"/>
    <col min="4099" max="4099" width="13.7109375" style="85" customWidth="1"/>
    <col min="4100" max="4100" width="15.5703125" style="85" customWidth="1"/>
    <col min="4101" max="4101" width="13" style="85" customWidth="1"/>
    <col min="4102" max="4352" width="11.42578125" style="85"/>
    <col min="4353" max="4354" width="13.140625" style="85" customWidth="1"/>
    <col min="4355" max="4355" width="13.7109375" style="85" customWidth="1"/>
    <col min="4356" max="4356" width="15.5703125" style="85" customWidth="1"/>
    <col min="4357" max="4357" width="13" style="85" customWidth="1"/>
    <col min="4358" max="4608" width="11.42578125" style="85"/>
    <col min="4609" max="4610" width="13.140625" style="85" customWidth="1"/>
    <col min="4611" max="4611" width="13.7109375" style="85" customWidth="1"/>
    <col min="4612" max="4612" width="15.5703125" style="85" customWidth="1"/>
    <col min="4613" max="4613" width="13" style="85" customWidth="1"/>
    <col min="4614" max="4864" width="11.42578125" style="85"/>
    <col min="4865" max="4866" width="13.140625" style="85" customWidth="1"/>
    <col min="4867" max="4867" width="13.7109375" style="85" customWidth="1"/>
    <col min="4868" max="4868" width="15.5703125" style="85" customWidth="1"/>
    <col min="4869" max="4869" width="13" style="85" customWidth="1"/>
    <col min="4870" max="5120" width="11.42578125" style="85"/>
    <col min="5121" max="5122" width="13.140625" style="85" customWidth="1"/>
    <col min="5123" max="5123" width="13.7109375" style="85" customWidth="1"/>
    <col min="5124" max="5124" width="15.5703125" style="85" customWidth="1"/>
    <col min="5125" max="5125" width="13" style="85" customWidth="1"/>
    <col min="5126" max="5376" width="11.42578125" style="85"/>
    <col min="5377" max="5378" width="13.140625" style="85" customWidth="1"/>
    <col min="5379" max="5379" width="13.7109375" style="85" customWidth="1"/>
    <col min="5380" max="5380" width="15.5703125" style="85" customWidth="1"/>
    <col min="5381" max="5381" width="13" style="85" customWidth="1"/>
    <col min="5382" max="5632" width="11.42578125" style="85"/>
    <col min="5633" max="5634" width="13.140625" style="85" customWidth="1"/>
    <col min="5635" max="5635" width="13.7109375" style="85" customWidth="1"/>
    <col min="5636" max="5636" width="15.5703125" style="85" customWidth="1"/>
    <col min="5637" max="5637" width="13" style="85" customWidth="1"/>
    <col min="5638" max="5888" width="11.42578125" style="85"/>
    <col min="5889" max="5890" width="13.140625" style="85" customWidth="1"/>
    <col min="5891" max="5891" width="13.7109375" style="85" customWidth="1"/>
    <col min="5892" max="5892" width="15.5703125" style="85" customWidth="1"/>
    <col min="5893" max="5893" width="13" style="85" customWidth="1"/>
    <col min="5894" max="6144" width="11.42578125" style="85"/>
    <col min="6145" max="6146" width="13.140625" style="85" customWidth="1"/>
    <col min="6147" max="6147" width="13.7109375" style="85" customWidth="1"/>
    <col min="6148" max="6148" width="15.5703125" style="85" customWidth="1"/>
    <col min="6149" max="6149" width="13" style="85" customWidth="1"/>
    <col min="6150" max="6400" width="11.42578125" style="85"/>
    <col min="6401" max="6402" width="13.140625" style="85" customWidth="1"/>
    <col min="6403" max="6403" width="13.7109375" style="85" customWidth="1"/>
    <col min="6404" max="6404" width="15.5703125" style="85" customWidth="1"/>
    <col min="6405" max="6405" width="13" style="85" customWidth="1"/>
    <col min="6406" max="6656" width="11.42578125" style="85"/>
    <col min="6657" max="6658" width="13.140625" style="85" customWidth="1"/>
    <col min="6659" max="6659" width="13.7109375" style="85" customWidth="1"/>
    <col min="6660" max="6660" width="15.5703125" style="85" customWidth="1"/>
    <col min="6661" max="6661" width="13" style="85" customWidth="1"/>
    <col min="6662" max="6912" width="11.42578125" style="85"/>
    <col min="6913" max="6914" width="13.140625" style="85" customWidth="1"/>
    <col min="6915" max="6915" width="13.7109375" style="85" customWidth="1"/>
    <col min="6916" max="6916" width="15.5703125" style="85" customWidth="1"/>
    <col min="6917" max="6917" width="13" style="85" customWidth="1"/>
    <col min="6918" max="7168" width="11.42578125" style="85"/>
    <col min="7169" max="7170" width="13.140625" style="85" customWidth="1"/>
    <col min="7171" max="7171" width="13.7109375" style="85" customWidth="1"/>
    <col min="7172" max="7172" width="15.5703125" style="85" customWidth="1"/>
    <col min="7173" max="7173" width="13" style="85" customWidth="1"/>
    <col min="7174" max="7424" width="11.42578125" style="85"/>
    <col min="7425" max="7426" width="13.140625" style="85" customWidth="1"/>
    <col min="7427" max="7427" width="13.7109375" style="85" customWidth="1"/>
    <col min="7428" max="7428" width="15.5703125" style="85" customWidth="1"/>
    <col min="7429" max="7429" width="13" style="85" customWidth="1"/>
    <col min="7430" max="7680" width="11.42578125" style="85"/>
    <col min="7681" max="7682" width="13.140625" style="85" customWidth="1"/>
    <col min="7683" max="7683" width="13.7109375" style="85" customWidth="1"/>
    <col min="7684" max="7684" width="15.5703125" style="85" customWidth="1"/>
    <col min="7685" max="7685" width="13" style="85" customWidth="1"/>
    <col min="7686" max="7936" width="11.42578125" style="85"/>
    <col min="7937" max="7938" width="13.140625" style="85" customWidth="1"/>
    <col min="7939" max="7939" width="13.7109375" style="85" customWidth="1"/>
    <col min="7940" max="7940" width="15.5703125" style="85" customWidth="1"/>
    <col min="7941" max="7941" width="13" style="85" customWidth="1"/>
    <col min="7942" max="8192" width="11.42578125" style="85"/>
    <col min="8193" max="8194" width="13.140625" style="85" customWidth="1"/>
    <col min="8195" max="8195" width="13.7109375" style="85" customWidth="1"/>
    <col min="8196" max="8196" width="15.5703125" style="85" customWidth="1"/>
    <col min="8197" max="8197" width="13" style="85" customWidth="1"/>
    <col min="8198" max="8448" width="11.42578125" style="85"/>
    <col min="8449" max="8450" width="13.140625" style="85" customWidth="1"/>
    <col min="8451" max="8451" width="13.7109375" style="85" customWidth="1"/>
    <col min="8452" max="8452" width="15.5703125" style="85" customWidth="1"/>
    <col min="8453" max="8453" width="13" style="85" customWidth="1"/>
    <col min="8454" max="8704" width="11.42578125" style="85"/>
    <col min="8705" max="8706" width="13.140625" style="85" customWidth="1"/>
    <col min="8707" max="8707" width="13.7109375" style="85" customWidth="1"/>
    <col min="8708" max="8708" width="15.5703125" style="85" customWidth="1"/>
    <col min="8709" max="8709" width="13" style="85" customWidth="1"/>
    <col min="8710" max="8960" width="11.42578125" style="85"/>
    <col min="8961" max="8962" width="13.140625" style="85" customWidth="1"/>
    <col min="8963" max="8963" width="13.7109375" style="85" customWidth="1"/>
    <col min="8964" max="8964" width="15.5703125" style="85" customWidth="1"/>
    <col min="8965" max="8965" width="13" style="85" customWidth="1"/>
    <col min="8966" max="9216" width="11.42578125" style="85"/>
    <col min="9217" max="9218" width="13.140625" style="85" customWidth="1"/>
    <col min="9219" max="9219" width="13.7109375" style="85" customWidth="1"/>
    <col min="9220" max="9220" width="15.5703125" style="85" customWidth="1"/>
    <col min="9221" max="9221" width="13" style="85" customWidth="1"/>
    <col min="9222" max="9472" width="11.42578125" style="85"/>
    <col min="9473" max="9474" width="13.140625" style="85" customWidth="1"/>
    <col min="9475" max="9475" width="13.7109375" style="85" customWidth="1"/>
    <col min="9476" max="9476" width="15.5703125" style="85" customWidth="1"/>
    <col min="9477" max="9477" width="13" style="85" customWidth="1"/>
    <col min="9478" max="9728" width="11.42578125" style="85"/>
    <col min="9729" max="9730" width="13.140625" style="85" customWidth="1"/>
    <col min="9731" max="9731" width="13.7109375" style="85" customWidth="1"/>
    <col min="9732" max="9732" width="15.5703125" style="85" customWidth="1"/>
    <col min="9733" max="9733" width="13" style="85" customWidth="1"/>
    <col min="9734" max="9984" width="11.42578125" style="85"/>
    <col min="9985" max="9986" width="13.140625" style="85" customWidth="1"/>
    <col min="9987" max="9987" width="13.7109375" style="85" customWidth="1"/>
    <col min="9988" max="9988" width="15.5703125" style="85" customWidth="1"/>
    <col min="9989" max="9989" width="13" style="85" customWidth="1"/>
    <col min="9990" max="10240" width="11.42578125" style="85"/>
    <col min="10241" max="10242" width="13.140625" style="85" customWidth="1"/>
    <col min="10243" max="10243" width="13.7109375" style="85" customWidth="1"/>
    <col min="10244" max="10244" width="15.5703125" style="85" customWidth="1"/>
    <col min="10245" max="10245" width="13" style="85" customWidth="1"/>
    <col min="10246" max="10496" width="11.42578125" style="85"/>
    <col min="10497" max="10498" width="13.140625" style="85" customWidth="1"/>
    <col min="10499" max="10499" width="13.7109375" style="85" customWidth="1"/>
    <col min="10500" max="10500" width="15.5703125" style="85" customWidth="1"/>
    <col min="10501" max="10501" width="13" style="85" customWidth="1"/>
    <col min="10502" max="10752" width="11.42578125" style="85"/>
    <col min="10753" max="10754" width="13.140625" style="85" customWidth="1"/>
    <col min="10755" max="10755" width="13.7109375" style="85" customWidth="1"/>
    <col min="10756" max="10756" width="15.5703125" style="85" customWidth="1"/>
    <col min="10757" max="10757" width="13" style="85" customWidth="1"/>
    <col min="10758" max="11008" width="11.42578125" style="85"/>
    <col min="11009" max="11010" width="13.140625" style="85" customWidth="1"/>
    <col min="11011" max="11011" width="13.7109375" style="85" customWidth="1"/>
    <col min="11012" max="11012" width="15.5703125" style="85" customWidth="1"/>
    <col min="11013" max="11013" width="13" style="85" customWidth="1"/>
    <col min="11014" max="11264" width="11.42578125" style="85"/>
    <col min="11265" max="11266" width="13.140625" style="85" customWidth="1"/>
    <col min="11267" max="11267" width="13.7109375" style="85" customWidth="1"/>
    <col min="11268" max="11268" width="15.5703125" style="85" customWidth="1"/>
    <col min="11269" max="11269" width="13" style="85" customWidth="1"/>
    <col min="11270" max="11520" width="11.42578125" style="85"/>
    <col min="11521" max="11522" width="13.140625" style="85" customWidth="1"/>
    <col min="11523" max="11523" width="13.7109375" style="85" customWidth="1"/>
    <col min="11524" max="11524" width="15.5703125" style="85" customWidth="1"/>
    <col min="11525" max="11525" width="13" style="85" customWidth="1"/>
    <col min="11526" max="11776" width="11.42578125" style="85"/>
    <col min="11777" max="11778" width="13.140625" style="85" customWidth="1"/>
    <col min="11779" max="11779" width="13.7109375" style="85" customWidth="1"/>
    <col min="11780" max="11780" width="15.5703125" style="85" customWidth="1"/>
    <col min="11781" max="11781" width="13" style="85" customWidth="1"/>
    <col min="11782" max="12032" width="11.42578125" style="85"/>
    <col min="12033" max="12034" width="13.140625" style="85" customWidth="1"/>
    <col min="12035" max="12035" width="13.7109375" style="85" customWidth="1"/>
    <col min="12036" max="12036" width="15.5703125" style="85" customWidth="1"/>
    <col min="12037" max="12037" width="13" style="85" customWidth="1"/>
    <col min="12038" max="12288" width="11.42578125" style="85"/>
    <col min="12289" max="12290" width="13.140625" style="85" customWidth="1"/>
    <col min="12291" max="12291" width="13.7109375" style="85" customWidth="1"/>
    <col min="12292" max="12292" width="15.5703125" style="85" customWidth="1"/>
    <col min="12293" max="12293" width="13" style="85" customWidth="1"/>
    <col min="12294" max="12544" width="11.42578125" style="85"/>
    <col min="12545" max="12546" width="13.140625" style="85" customWidth="1"/>
    <col min="12547" max="12547" width="13.7109375" style="85" customWidth="1"/>
    <col min="12548" max="12548" width="15.5703125" style="85" customWidth="1"/>
    <col min="12549" max="12549" width="13" style="85" customWidth="1"/>
    <col min="12550" max="12800" width="11.42578125" style="85"/>
    <col min="12801" max="12802" width="13.140625" style="85" customWidth="1"/>
    <col min="12803" max="12803" width="13.7109375" style="85" customWidth="1"/>
    <col min="12804" max="12804" width="15.5703125" style="85" customWidth="1"/>
    <col min="12805" max="12805" width="13" style="85" customWidth="1"/>
    <col min="12806" max="13056" width="11.42578125" style="85"/>
    <col min="13057" max="13058" width="13.140625" style="85" customWidth="1"/>
    <col min="13059" max="13059" width="13.7109375" style="85" customWidth="1"/>
    <col min="13060" max="13060" width="15.5703125" style="85" customWidth="1"/>
    <col min="13061" max="13061" width="13" style="85" customWidth="1"/>
    <col min="13062" max="13312" width="11.42578125" style="85"/>
    <col min="13313" max="13314" width="13.140625" style="85" customWidth="1"/>
    <col min="13315" max="13315" width="13.7109375" style="85" customWidth="1"/>
    <col min="13316" max="13316" width="15.5703125" style="85" customWidth="1"/>
    <col min="13317" max="13317" width="13" style="85" customWidth="1"/>
    <col min="13318" max="13568" width="11.42578125" style="85"/>
    <col min="13569" max="13570" width="13.140625" style="85" customWidth="1"/>
    <col min="13571" max="13571" width="13.7109375" style="85" customWidth="1"/>
    <col min="13572" max="13572" width="15.5703125" style="85" customWidth="1"/>
    <col min="13573" max="13573" width="13" style="85" customWidth="1"/>
    <col min="13574" max="13824" width="11.42578125" style="85"/>
    <col min="13825" max="13826" width="13.140625" style="85" customWidth="1"/>
    <col min="13827" max="13827" width="13.7109375" style="85" customWidth="1"/>
    <col min="13828" max="13828" width="15.5703125" style="85" customWidth="1"/>
    <col min="13829" max="13829" width="13" style="85" customWidth="1"/>
    <col min="13830" max="14080" width="11.42578125" style="85"/>
    <col min="14081" max="14082" width="13.140625" style="85" customWidth="1"/>
    <col min="14083" max="14083" width="13.7109375" style="85" customWidth="1"/>
    <col min="14084" max="14084" width="15.5703125" style="85" customWidth="1"/>
    <col min="14085" max="14085" width="13" style="85" customWidth="1"/>
    <col min="14086" max="14336" width="11.42578125" style="85"/>
    <col min="14337" max="14338" width="13.140625" style="85" customWidth="1"/>
    <col min="14339" max="14339" width="13.7109375" style="85" customWidth="1"/>
    <col min="14340" max="14340" width="15.5703125" style="85" customWidth="1"/>
    <col min="14341" max="14341" width="13" style="85" customWidth="1"/>
    <col min="14342" max="14592" width="11.42578125" style="85"/>
    <col min="14593" max="14594" width="13.140625" style="85" customWidth="1"/>
    <col min="14595" max="14595" width="13.7109375" style="85" customWidth="1"/>
    <col min="14596" max="14596" width="15.5703125" style="85" customWidth="1"/>
    <col min="14597" max="14597" width="13" style="85" customWidth="1"/>
    <col min="14598" max="14848" width="11.42578125" style="85"/>
    <col min="14849" max="14850" width="13.140625" style="85" customWidth="1"/>
    <col min="14851" max="14851" width="13.7109375" style="85" customWidth="1"/>
    <col min="14852" max="14852" width="15.5703125" style="85" customWidth="1"/>
    <col min="14853" max="14853" width="13" style="85" customWidth="1"/>
    <col min="14854" max="15104" width="11.42578125" style="85"/>
    <col min="15105" max="15106" width="13.140625" style="85" customWidth="1"/>
    <col min="15107" max="15107" width="13.7109375" style="85" customWidth="1"/>
    <col min="15108" max="15108" width="15.5703125" style="85" customWidth="1"/>
    <col min="15109" max="15109" width="13" style="85" customWidth="1"/>
    <col min="15110" max="15360" width="11.42578125" style="85"/>
    <col min="15361" max="15362" width="13.140625" style="85" customWidth="1"/>
    <col min="15363" max="15363" width="13.7109375" style="85" customWidth="1"/>
    <col min="15364" max="15364" width="15.5703125" style="85" customWidth="1"/>
    <col min="15365" max="15365" width="13" style="85" customWidth="1"/>
    <col min="15366" max="15616" width="11.42578125" style="85"/>
    <col min="15617" max="15618" width="13.140625" style="85" customWidth="1"/>
    <col min="15619" max="15619" width="13.7109375" style="85" customWidth="1"/>
    <col min="15620" max="15620" width="15.5703125" style="85" customWidth="1"/>
    <col min="15621" max="15621" width="13" style="85" customWidth="1"/>
    <col min="15622" max="15872" width="11.42578125" style="85"/>
    <col min="15873" max="15874" width="13.140625" style="85" customWidth="1"/>
    <col min="15875" max="15875" width="13.7109375" style="85" customWidth="1"/>
    <col min="15876" max="15876" width="15.5703125" style="85" customWidth="1"/>
    <col min="15877" max="15877" width="13" style="85" customWidth="1"/>
    <col min="15878" max="16128" width="11.42578125" style="85"/>
    <col min="16129" max="16130" width="13.140625" style="85" customWidth="1"/>
    <col min="16131" max="16131" width="13.7109375" style="85" customWidth="1"/>
    <col min="16132" max="16132" width="15.5703125" style="85" customWidth="1"/>
    <col min="16133" max="16133" width="13" style="85" customWidth="1"/>
    <col min="16134" max="16384" width="11.42578125" style="85"/>
  </cols>
  <sheetData>
    <row r="1" spans="1:19" ht="22.5" customHeight="1" x14ac:dyDescent="0.2">
      <c r="A1" s="132" t="s">
        <v>84</v>
      </c>
      <c r="B1" s="132" t="s">
        <v>85</v>
      </c>
      <c r="C1" s="132" t="s">
        <v>86</v>
      </c>
      <c r="D1" s="132" t="s">
        <v>87</v>
      </c>
      <c r="E1" s="132" t="s">
        <v>88</v>
      </c>
      <c r="F1" s="132" t="s">
        <v>89</v>
      </c>
      <c r="L1" s="83" t="s">
        <v>90</v>
      </c>
      <c r="M1" s="83" t="s">
        <v>91</v>
      </c>
      <c r="N1" s="83" t="s">
        <v>92</v>
      </c>
      <c r="O1" s="84" t="s">
        <v>93</v>
      </c>
      <c r="P1" s="83" t="s">
        <v>94</v>
      </c>
      <c r="Q1" s="83" t="s">
        <v>95</v>
      </c>
      <c r="R1" s="83" t="s">
        <v>96</v>
      </c>
      <c r="S1" s="83" t="s">
        <v>97</v>
      </c>
    </row>
    <row r="2" spans="1:19" ht="15" customHeight="1" x14ac:dyDescent="0.2">
      <c r="A2" s="116" t="s">
        <v>98</v>
      </c>
      <c r="B2" s="117">
        <v>12400</v>
      </c>
      <c r="C2" s="116">
        <v>5</v>
      </c>
      <c r="D2" s="117"/>
      <c r="E2" s="117"/>
      <c r="F2" s="118"/>
      <c r="G2" s="95"/>
      <c r="H2" s="95"/>
      <c r="I2" s="94"/>
      <c r="L2" s="86" t="s">
        <v>99</v>
      </c>
      <c r="M2" s="46" t="s">
        <v>100</v>
      </c>
      <c r="N2" s="87">
        <v>800000</v>
      </c>
      <c r="O2" s="154"/>
      <c r="P2" s="46">
        <v>18</v>
      </c>
      <c r="Q2" s="155"/>
      <c r="R2" s="46">
        <v>10</v>
      </c>
      <c r="S2" s="155"/>
    </row>
    <row r="3" spans="1:19" ht="15" customHeight="1" x14ac:dyDescent="0.2">
      <c r="A3" s="116" t="s">
        <v>101</v>
      </c>
      <c r="B3" s="117">
        <v>34500</v>
      </c>
      <c r="C3" s="116">
        <v>7</v>
      </c>
      <c r="D3" s="117"/>
      <c r="E3" s="117"/>
      <c r="F3" s="118"/>
      <c r="L3" s="86" t="s">
        <v>102</v>
      </c>
      <c r="M3" s="46" t="s">
        <v>103</v>
      </c>
      <c r="N3" s="87">
        <v>2500000</v>
      </c>
      <c r="O3" s="154"/>
      <c r="P3" s="46">
        <v>24</v>
      </c>
      <c r="Q3" s="155"/>
      <c r="R3" s="46">
        <v>12</v>
      </c>
      <c r="S3" s="155"/>
    </row>
    <row r="4" spans="1:19" ht="15" customHeight="1" x14ac:dyDescent="0.2">
      <c r="A4" s="116" t="s">
        <v>104</v>
      </c>
      <c r="B4" s="117">
        <v>15200</v>
      </c>
      <c r="C4" s="116">
        <v>12</v>
      </c>
      <c r="D4" s="117"/>
      <c r="E4" s="117"/>
      <c r="F4" s="118"/>
      <c r="L4" s="86" t="s">
        <v>105</v>
      </c>
      <c r="M4" s="46" t="s">
        <v>106</v>
      </c>
      <c r="N4" s="87">
        <v>1500000</v>
      </c>
      <c r="O4" s="154"/>
      <c r="P4" s="46">
        <v>36</v>
      </c>
      <c r="Q4" s="155"/>
      <c r="R4" s="46">
        <v>30</v>
      </c>
      <c r="S4" s="155"/>
    </row>
    <row r="5" spans="1:19" ht="15" customHeight="1" x14ac:dyDescent="0.2">
      <c r="A5" s="116" t="s">
        <v>107</v>
      </c>
      <c r="B5" s="117">
        <v>78700</v>
      </c>
      <c r="C5" s="116">
        <v>18</v>
      </c>
      <c r="D5" s="117"/>
      <c r="E5" s="117"/>
      <c r="F5" s="118"/>
      <c r="L5" s="86" t="s">
        <v>108</v>
      </c>
      <c r="M5" s="46" t="s">
        <v>109</v>
      </c>
      <c r="N5" s="87">
        <v>600000</v>
      </c>
      <c r="O5" s="154"/>
      <c r="P5" s="46">
        <v>24</v>
      </c>
      <c r="Q5" s="155"/>
      <c r="R5" s="46">
        <v>12</v>
      </c>
      <c r="S5" s="155"/>
    </row>
    <row r="6" spans="1:19" ht="15" customHeight="1" x14ac:dyDescent="0.2">
      <c r="A6" s="116" t="s">
        <v>110</v>
      </c>
      <c r="B6" s="117">
        <v>100800</v>
      </c>
      <c r="C6" s="116">
        <v>20</v>
      </c>
      <c r="D6" s="117"/>
      <c r="E6" s="117"/>
      <c r="F6" s="118"/>
      <c r="L6" s="86" t="s">
        <v>111</v>
      </c>
      <c r="M6" s="46" t="s">
        <v>112</v>
      </c>
      <c r="N6" s="87">
        <v>800000</v>
      </c>
      <c r="O6" s="154"/>
      <c r="P6" s="46">
        <v>12</v>
      </c>
      <c r="Q6" s="155"/>
      <c r="R6" s="46">
        <v>10</v>
      </c>
      <c r="S6" s="155"/>
    </row>
    <row r="7" spans="1:19" ht="15" customHeight="1" x14ac:dyDescent="0.2">
      <c r="C7" s="92" t="s">
        <v>113</v>
      </c>
      <c r="D7" s="96"/>
      <c r="E7" s="96"/>
      <c r="F7" s="96"/>
      <c r="L7" s="86" t="s">
        <v>114</v>
      </c>
      <c r="M7" s="46" t="s">
        <v>115</v>
      </c>
      <c r="N7" s="87">
        <v>500000</v>
      </c>
      <c r="O7" s="154"/>
      <c r="P7" s="46">
        <v>12</v>
      </c>
      <c r="Q7" s="155"/>
      <c r="R7" s="46">
        <v>10</v>
      </c>
      <c r="S7" s="155"/>
    </row>
    <row r="8" spans="1:19" ht="15" customHeight="1" x14ac:dyDescent="0.2">
      <c r="B8" s="88"/>
      <c r="D8" s="120"/>
      <c r="E8" s="120"/>
      <c r="F8" s="120"/>
      <c r="L8" s="86" t="s">
        <v>117</v>
      </c>
      <c r="M8" s="46" t="s">
        <v>109</v>
      </c>
      <c r="N8" s="87">
        <v>1000000</v>
      </c>
      <c r="O8" s="154"/>
      <c r="P8" s="46">
        <v>36</v>
      </c>
      <c r="Q8" s="155"/>
      <c r="R8" s="46">
        <v>12</v>
      </c>
      <c r="S8" s="155"/>
    </row>
    <row r="9" spans="1:19" ht="15" customHeight="1" x14ac:dyDescent="0.2">
      <c r="B9" s="88"/>
      <c r="C9" s="119" t="s">
        <v>116</v>
      </c>
      <c r="D9" s="97"/>
      <c r="E9" s="97"/>
      <c r="F9" s="97"/>
      <c r="L9" s="86" t="s">
        <v>119</v>
      </c>
      <c r="M9" s="46" t="s">
        <v>100</v>
      </c>
      <c r="N9" s="87">
        <v>2000000</v>
      </c>
      <c r="O9" s="154"/>
      <c r="P9" s="46">
        <v>36</v>
      </c>
      <c r="Q9" s="155"/>
      <c r="R9" s="46">
        <v>30</v>
      </c>
      <c r="S9" s="155"/>
    </row>
    <row r="10" spans="1:19" ht="15" customHeight="1" x14ac:dyDescent="0.2">
      <c r="B10" s="88"/>
      <c r="C10" s="93" t="s">
        <v>118</v>
      </c>
      <c r="D10" s="97"/>
      <c r="E10" s="97"/>
      <c r="F10" s="97"/>
      <c r="L10" s="46"/>
      <c r="M10" s="46"/>
      <c r="N10" s="46"/>
      <c r="O10" s="46"/>
      <c r="P10" s="46"/>
      <c r="Q10" s="46"/>
      <c r="R10" s="46"/>
      <c r="S10" s="46"/>
    </row>
    <row r="11" spans="1:19" ht="16.5" thickBot="1" x14ac:dyDescent="0.3">
      <c r="C11" s="88" t="s">
        <v>120</v>
      </c>
      <c r="E11" s="95"/>
      <c r="L11" s="46"/>
      <c r="M11" s="89"/>
      <c r="N11" s="90"/>
      <c r="O11" s="91"/>
      <c r="P11" s="91"/>
      <c r="Q11" s="91"/>
      <c r="R11" s="91"/>
      <c r="S11" s="91"/>
    </row>
    <row r="12" spans="1:19" ht="15" customHeight="1" thickBot="1" x14ac:dyDescent="0.25">
      <c r="A12" s="133" t="s">
        <v>121</v>
      </c>
      <c r="B12" s="134"/>
      <c r="C12" s="134"/>
      <c r="D12" s="134"/>
      <c r="E12" s="134"/>
      <c r="F12" s="134"/>
      <c r="G12" s="134"/>
      <c r="H12" s="135"/>
      <c r="L12" s="90"/>
      <c r="M12" s="90"/>
      <c r="N12" s="90"/>
      <c r="O12" s="90"/>
      <c r="P12" s="90"/>
      <c r="Q12" s="90"/>
      <c r="R12" s="90"/>
      <c r="S12" s="90"/>
    </row>
    <row r="13" spans="1:19" ht="15" customHeight="1" x14ac:dyDescent="0.25">
      <c r="A13" s="136" t="s">
        <v>122</v>
      </c>
      <c r="B13" s="137"/>
      <c r="C13" s="137"/>
      <c r="D13" s="137"/>
      <c r="E13" s="137"/>
      <c r="F13" s="137"/>
      <c r="G13" s="137"/>
      <c r="H13" s="138"/>
      <c r="L13" s="145" t="s">
        <v>123</v>
      </c>
      <c r="M13" s="146"/>
      <c r="N13" s="146"/>
      <c r="O13" s="146"/>
      <c r="P13" s="146"/>
      <c r="Q13" s="146"/>
      <c r="R13" s="146"/>
      <c r="S13" s="147"/>
    </row>
    <row r="14" spans="1:19" x14ac:dyDescent="0.2">
      <c r="A14" s="136" t="s">
        <v>203</v>
      </c>
      <c r="B14" s="137"/>
      <c r="C14" s="137"/>
      <c r="D14" s="137"/>
      <c r="E14" s="137"/>
      <c r="F14" s="137"/>
      <c r="G14" s="137"/>
      <c r="H14" s="138"/>
      <c r="L14" s="148" t="s">
        <v>204</v>
      </c>
      <c r="M14" s="149"/>
      <c r="N14" s="149"/>
      <c r="O14" s="149"/>
      <c r="P14" s="149"/>
      <c r="Q14" s="149"/>
      <c r="R14" s="149"/>
      <c r="S14" s="150"/>
    </row>
    <row r="15" spans="1:19" x14ac:dyDescent="0.2">
      <c r="A15" s="136" t="s">
        <v>208</v>
      </c>
      <c r="B15" s="137"/>
      <c r="C15" s="137"/>
      <c r="D15" s="137"/>
      <c r="E15" s="137"/>
      <c r="F15" s="137"/>
      <c r="G15" s="137"/>
      <c r="H15" s="138"/>
      <c r="L15" s="148" t="s">
        <v>205</v>
      </c>
      <c r="M15" s="149"/>
      <c r="N15" s="149"/>
      <c r="O15" s="149"/>
      <c r="P15" s="149"/>
      <c r="Q15" s="149"/>
      <c r="R15" s="149"/>
      <c r="S15" s="150"/>
    </row>
    <row r="16" spans="1:19" x14ac:dyDescent="0.2">
      <c r="A16" s="139" t="s">
        <v>124</v>
      </c>
      <c r="B16" s="140"/>
      <c r="C16" s="140"/>
      <c r="D16" s="140"/>
      <c r="E16" s="140"/>
      <c r="F16" s="140"/>
      <c r="G16" s="140"/>
      <c r="H16" s="141"/>
      <c r="L16" s="148" t="s">
        <v>206</v>
      </c>
      <c r="M16" s="149"/>
      <c r="N16" s="149"/>
      <c r="O16" s="149"/>
      <c r="P16" s="149"/>
      <c r="Q16" s="149"/>
      <c r="R16" s="149"/>
      <c r="S16" s="150"/>
    </row>
    <row r="17" spans="1:19" ht="13.5" thickBot="1" x14ac:dyDescent="0.25">
      <c r="A17" s="142" t="s">
        <v>207</v>
      </c>
      <c r="B17" s="143"/>
      <c r="C17" s="143"/>
      <c r="D17" s="143"/>
      <c r="E17" s="143"/>
      <c r="F17" s="143"/>
      <c r="G17" s="143"/>
      <c r="H17" s="144"/>
      <c r="L17" s="151"/>
      <c r="M17" s="152"/>
      <c r="N17" s="152"/>
      <c r="O17" s="152"/>
      <c r="P17" s="152"/>
      <c r="Q17" s="152"/>
      <c r="R17" s="152"/>
      <c r="S17" s="153"/>
    </row>
    <row r="18" spans="1:19" ht="13.5" thickBot="1" x14ac:dyDescent="0.25"/>
    <row r="19" spans="1:19" ht="13.5" thickBot="1" x14ac:dyDescent="0.25">
      <c r="B19" s="114" t="s">
        <v>88</v>
      </c>
      <c r="C19" s="115">
        <v>0.23</v>
      </c>
    </row>
  </sheetData>
  <mergeCells count="10">
    <mergeCell ref="A12:H12"/>
    <mergeCell ref="A13:H13"/>
    <mergeCell ref="L13:S13"/>
    <mergeCell ref="A14:H14"/>
    <mergeCell ref="L14:S14"/>
    <mergeCell ref="A15:H15"/>
    <mergeCell ref="L15:S15"/>
    <mergeCell ref="L16:S16"/>
    <mergeCell ref="A17:H17"/>
    <mergeCell ref="L17:S17"/>
  </mergeCells>
  <pageMargins left="0.75" right="0.75" top="1" bottom="1" header="0" footer="0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tabSelected="1" workbookViewId="0">
      <selection activeCell="E3" sqref="A3:E3"/>
    </sheetView>
  </sheetViews>
  <sheetFormatPr baseColWidth="10" defaultRowHeight="15" x14ac:dyDescent="0.25"/>
  <cols>
    <col min="1" max="1" width="19.140625" customWidth="1"/>
    <col min="2" max="5" width="15.7109375" customWidth="1"/>
    <col min="6" max="6" width="16.85546875" bestFit="1" customWidth="1"/>
  </cols>
  <sheetData>
    <row r="1" spans="1:8" ht="18.75" x14ac:dyDescent="0.3">
      <c r="A1" s="9" t="s">
        <v>40</v>
      </c>
      <c r="B1" s="10"/>
      <c r="C1" s="10"/>
    </row>
    <row r="3" spans="1:8" x14ac:dyDescent="0.25">
      <c r="A3" s="156" t="s">
        <v>41</v>
      </c>
      <c r="B3" s="157">
        <v>42370</v>
      </c>
      <c r="C3" s="157">
        <v>42401</v>
      </c>
      <c r="D3" s="157">
        <v>42430</v>
      </c>
      <c r="E3" s="157">
        <v>42461</v>
      </c>
    </row>
    <row r="4" spans="1:8" x14ac:dyDescent="0.25">
      <c r="A4" s="1" t="s">
        <v>44</v>
      </c>
      <c r="B4" s="13">
        <v>4.0999999999999996</v>
      </c>
      <c r="C4" s="13">
        <v>4.5</v>
      </c>
      <c r="D4" s="13">
        <v>4.7</v>
      </c>
      <c r="E4" s="13">
        <v>5.4</v>
      </c>
      <c r="H4" s="4"/>
    </row>
    <row r="5" spans="1:8" x14ac:dyDescent="0.25">
      <c r="A5" s="1" t="s">
        <v>46</v>
      </c>
      <c r="B5" s="13">
        <v>1.3</v>
      </c>
      <c r="C5" s="13">
        <v>1.4</v>
      </c>
      <c r="D5" s="13">
        <v>2.1</v>
      </c>
      <c r="E5" s="13">
        <v>1.3</v>
      </c>
    </row>
    <row r="6" spans="1:8" x14ac:dyDescent="0.25">
      <c r="A6" s="1" t="s">
        <v>45</v>
      </c>
      <c r="B6" s="13">
        <v>0.3</v>
      </c>
      <c r="C6" s="13">
        <v>3.2</v>
      </c>
      <c r="D6" s="13">
        <v>2.6</v>
      </c>
      <c r="E6" s="13">
        <v>3.3</v>
      </c>
    </row>
    <row r="7" spans="1:8" x14ac:dyDescent="0.25">
      <c r="A7" s="1" t="s">
        <v>43</v>
      </c>
      <c r="B7" s="13">
        <v>6.3</v>
      </c>
      <c r="C7" s="13">
        <v>6.9</v>
      </c>
      <c r="D7" s="13">
        <v>7.9</v>
      </c>
      <c r="E7" s="13">
        <v>8.5</v>
      </c>
    </row>
    <row r="8" spans="1:8" x14ac:dyDescent="0.25">
      <c r="A8" s="1" t="s">
        <v>42</v>
      </c>
      <c r="B8" s="13">
        <v>8</v>
      </c>
      <c r="C8" s="13">
        <v>8.1</v>
      </c>
      <c r="D8" s="13">
        <v>8.3000000000000007</v>
      </c>
      <c r="E8" s="13">
        <v>9.5</v>
      </c>
    </row>
    <row r="10" spans="1:8" x14ac:dyDescent="0.25">
      <c r="A10" s="2" t="s">
        <v>47</v>
      </c>
    </row>
    <row r="11" spans="1:8" x14ac:dyDescent="0.25">
      <c r="A11" s="1" t="s">
        <v>48</v>
      </c>
      <c r="B11" s="98">
        <f>MAX(B4:E8)</f>
        <v>9.5</v>
      </c>
    </row>
    <row r="12" spans="1:8" x14ac:dyDescent="0.25">
      <c r="A12" s="1" t="s">
        <v>49</v>
      </c>
      <c r="B12" s="98">
        <f>MIN(B4:E8)</f>
        <v>0.3</v>
      </c>
    </row>
    <row r="13" spans="1:8" x14ac:dyDescent="0.25">
      <c r="A13" s="1" t="s">
        <v>50</v>
      </c>
      <c r="B13" s="98">
        <f>AVERAGE(B4:E8)</f>
        <v>4.8849999999999998</v>
      </c>
    </row>
    <row r="17" spans="1:4" x14ac:dyDescent="0.25">
      <c r="A17" s="15" t="s">
        <v>51</v>
      </c>
      <c r="B17" s="11" t="s">
        <v>49</v>
      </c>
      <c r="C17" s="11" t="s">
        <v>48</v>
      </c>
      <c r="D17" s="11" t="s">
        <v>50</v>
      </c>
    </row>
    <row r="18" spans="1:4" x14ac:dyDescent="0.25">
      <c r="A18" s="14" t="s">
        <v>44</v>
      </c>
      <c r="B18" s="13"/>
      <c r="C18" s="13"/>
      <c r="D18" s="13"/>
    </row>
    <row r="19" spans="1:4" x14ac:dyDescent="0.25">
      <c r="A19" s="14" t="s">
        <v>46</v>
      </c>
      <c r="B19" s="13"/>
      <c r="C19" s="13"/>
      <c r="D19" s="13"/>
    </row>
    <row r="20" spans="1:4" x14ac:dyDescent="0.25">
      <c r="A20" s="14" t="s">
        <v>45</v>
      </c>
      <c r="B20" s="13"/>
      <c r="C20" s="13"/>
      <c r="D20" s="13"/>
    </row>
    <row r="21" spans="1:4" x14ac:dyDescent="0.25">
      <c r="A21" s="14" t="s">
        <v>43</v>
      </c>
      <c r="B21" s="13"/>
      <c r="C21" s="13"/>
      <c r="D21" s="13"/>
    </row>
    <row r="22" spans="1:4" x14ac:dyDescent="0.25">
      <c r="A22" s="14" t="s">
        <v>42</v>
      </c>
      <c r="B22" s="13"/>
      <c r="C22" s="13"/>
      <c r="D22" s="13"/>
    </row>
    <row r="25" spans="1:4" x14ac:dyDescent="0.25">
      <c r="A25" s="16" t="s">
        <v>52</v>
      </c>
      <c r="B25" s="11" t="s">
        <v>49</v>
      </c>
      <c r="C25" s="11" t="s">
        <v>48</v>
      </c>
      <c r="D25" s="11" t="s">
        <v>50</v>
      </c>
    </row>
    <row r="26" spans="1:4" x14ac:dyDescent="0.25">
      <c r="A26" s="17">
        <v>42370</v>
      </c>
      <c r="B26" s="98"/>
      <c r="C26" s="1"/>
      <c r="D26" s="1"/>
    </row>
    <row r="27" spans="1:4" x14ac:dyDescent="0.25">
      <c r="A27" s="17">
        <v>42401</v>
      </c>
      <c r="B27" s="98"/>
      <c r="C27" s="1"/>
      <c r="D27" s="1"/>
    </row>
    <row r="28" spans="1:4" x14ac:dyDescent="0.25">
      <c r="A28" s="17">
        <v>42430</v>
      </c>
      <c r="B28" s="98"/>
      <c r="C28" s="1"/>
      <c r="D28" s="1"/>
    </row>
    <row r="29" spans="1:4" x14ac:dyDescent="0.25">
      <c r="A29" s="17">
        <v>42461</v>
      </c>
      <c r="B29" s="98"/>
      <c r="C29" s="1"/>
      <c r="D29" s="1"/>
    </row>
  </sheetData>
  <sortState xmlns:xlrd2="http://schemas.microsoft.com/office/spreadsheetml/2017/richdata2" ref="A4:E8">
    <sortCondition ref="A4:A8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2EEF-1581-418E-8CDC-F9E481292E66}">
  <dimension ref="A2:F26"/>
  <sheetViews>
    <sheetView showGridLines="0" zoomScaleNormal="100" workbookViewId="0">
      <selection activeCell="C10" sqref="C10"/>
    </sheetView>
  </sheetViews>
  <sheetFormatPr baseColWidth="10" defaultRowHeight="15" x14ac:dyDescent="0.25"/>
  <cols>
    <col min="1" max="1" width="9.28515625" customWidth="1"/>
    <col min="2" max="2" width="13.42578125" bestFit="1" customWidth="1"/>
    <col min="3" max="3" width="17.7109375" customWidth="1"/>
    <col min="4" max="4" width="12.42578125" customWidth="1"/>
  </cols>
  <sheetData>
    <row r="2" spans="1:6" x14ac:dyDescent="0.25">
      <c r="B2" s="78" t="s">
        <v>167</v>
      </c>
      <c r="C2" s="78" t="s">
        <v>170</v>
      </c>
      <c r="D2" s="78" t="s">
        <v>85</v>
      </c>
    </row>
    <row r="3" spans="1:6" x14ac:dyDescent="0.25">
      <c r="B3" s="122" t="s">
        <v>168</v>
      </c>
      <c r="C3" s="123">
        <v>1200</v>
      </c>
      <c r="D3" s="124">
        <v>700</v>
      </c>
    </row>
    <row r="4" spans="1:6" x14ac:dyDescent="0.25">
      <c r="B4" s="121" t="s">
        <v>169</v>
      </c>
      <c r="C4" s="73">
        <v>3600</v>
      </c>
      <c r="D4" s="80">
        <v>40</v>
      </c>
    </row>
    <row r="5" spans="1:6" x14ac:dyDescent="0.25">
      <c r="B5" s="121" t="s">
        <v>213</v>
      </c>
      <c r="C5" s="73">
        <v>5200</v>
      </c>
      <c r="D5" s="80">
        <v>560</v>
      </c>
    </row>
    <row r="6" spans="1:6" x14ac:dyDescent="0.25">
      <c r="B6" s="121" t="s">
        <v>168</v>
      </c>
      <c r="C6" s="73">
        <v>2500</v>
      </c>
      <c r="D6" s="80">
        <v>3652</v>
      </c>
    </row>
    <row r="7" spans="1:6" x14ac:dyDescent="0.25">
      <c r="A7" s="77"/>
      <c r="B7" s="121" t="s">
        <v>214</v>
      </c>
      <c r="C7" s="73">
        <v>4300</v>
      </c>
      <c r="D7" s="80">
        <v>5056</v>
      </c>
      <c r="E7" s="77"/>
      <c r="F7" s="77"/>
    </row>
    <row r="8" spans="1:6" x14ac:dyDescent="0.25">
      <c r="A8" s="77"/>
      <c r="B8" s="77"/>
      <c r="C8" s="77"/>
      <c r="D8" s="77"/>
      <c r="E8" s="77"/>
      <c r="F8" s="77"/>
    </row>
    <row r="9" spans="1:6" x14ac:dyDescent="0.25">
      <c r="A9" s="77"/>
      <c r="B9" s="77"/>
      <c r="C9" s="77"/>
      <c r="D9" s="77"/>
      <c r="E9" s="77"/>
      <c r="F9" s="77"/>
    </row>
    <row r="10" spans="1:6" ht="18.75" x14ac:dyDescent="0.3">
      <c r="A10" s="77"/>
      <c r="B10" s="79" t="s">
        <v>166</v>
      </c>
      <c r="C10" s="99"/>
      <c r="D10" s="77"/>
      <c r="E10" s="77"/>
      <c r="F10" s="77"/>
    </row>
    <row r="11" spans="1:6" ht="21" x14ac:dyDescent="0.35">
      <c r="A11" s="77"/>
      <c r="B11" s="79" t="s">
        <v>165</v>
      </c>
      <c r="C11" s="100"/>
      <c r="D11" s="77"/>
      <c r="E11" s="77"/>
      <c r="F11" s="77"/>
    </row>
    <row r="12" spans="1:6" x14ac:dyDescent="0.25">
      <c r="A12" s="77"/>
      <c r="E12" s="77"/>
      <c r="F12" s="77"/>
    </row>
    <row r="13" spans="1:6" x14ac:dyDescent="0.25">
      <c r="A13" s="77"/>
      <c r="E13" s="77"/>
      <c r="F13" s="77"/>
    </row>
    <row r="14" spans="1:6" x14ac:dyDescent="0.25">
      <c r="A14" s="77"/>
      <c r="E14" s="77"/>
      <c r="F14" s="77"/>
    </row>
    <row r="15" spans="1:6" x14ac:dyDescent="0.25">
      <c r="A15" s="77"/>
      <c r="E15" s="77"/>
      <c r="F15" s="77"/>
    </row>
    <row r="16" spans="1:6" x14ac:dyDescent="0.25">
      <c r="A16" s="77"/>
      <c r="E16" s="77"/>
      <c r="F16" s="77"/>
    </row>
    <row r="17" spans="1:6" x14ac:dyDescent="0.25">
      <c r="A17" s="77"/>
      <c r="E17" s="77"/>
      <c r="F17" s="77"/>
    </row>
    <row r="18" spans="1:6" x14ac:dyDescent="0.25">
      <c r="A18" s="77"/>
      <c r="B18" s="77"/>
      <c r="C18" s="77"/>
      <c r="D18" s="77"/>
      <c r="E18" s="77"/>
      <c r="F18" s="77"/>
    </row>
    <row r="19" spans="1:6" x14ac:dyDescent="0.25">
      <c r="A19" s="77"/>
      <c r="B19" s="77"/>
      <c r="C19" s="77"/>
      <c r="D19" s="77"/>
      <c r="E19" s="77"/>
      <c r="F19" s="77"/>
    </row>
    <row r="20" spans="1:6" x14ac:dyDescent="0.25">
      <c r="A20" s="77"/>
      <c r="B20" s="77"/>
      <c r="C20" s="77"/>
      <c r="D20" s="77"/>
      <c r="E20" s="77"/>
      <c r="F20" s="77"/>
    </row>
    <row r="21" spans="1:6" x14ac:dyDescent="0.25">
      <c r="A21" s="77"/>
      <c r="B21" s="77"/>
      <c r="C21" s="77"/>
      <c r="D21" s="77"/>
      <c r="E21" s="77"/>
      <c r="F21" s="77"/>
    </row>
    <row r="22" spans="1:6" x14ac:dyDescent="0.25">
      <c r="A22" s="77"/>
      <c r="B22" s="77"/>
      <c r="C22" s="77"/>
      <c r="D22" s="77"/>
      <c r="E22" s="77"/>
      <c r="F22" s="77"/>
    </row>
    <row r="23" spans="1:6" x14ac:dyDescent="0.25">
      <c r="A23" s="77"/>
      <c r="B23" s="77"/>
      <c r="C23" s="77"/>
      <c r="D23" s="77"/>
      <c r="E23" s="77"/>
      <c r="F23" s="77"/>
    </row>
    <row r="24" spans="1:6" x14ac:dyDescent="0.25">
      <c r="A24" s="77"/>
      <c r="B24" s="77"/>
      <c r="C24" s="77"/>
      <c r="D24" s="77"/>
      <c r="E24" s="77"/>
      <c r="F24" s="77"/>
    </row>
    <row r="25" spans="1:6" x14ac:dyDescent="0.25">
      <c r="A25" s="77"/>
      <c r="B25" s="77"/>
      <c r="C25" s="77"/>
      <c r="D25" s="77"/>
      <c r="E25" s="77"/>
      <c r="F25" s="77"/>
    </row>
    <row r="26" spans="1:6" x14ac:dyDescent="0.25">
      <c r="A26" s="77"/>
      <c r="B26" s="77"/>
      <c r="C26" s="77"/>
      <c r="D26" s="77"/>
      <c r="E26" s="77"/>
      <c r="F26" s="77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68F0-9AC2-4A4D-B390-9B769B7FCE3F}">
  <dimension ref="A1:E15"/>
  <sheetViews>
    <sheetView showGridLines="0" workbookViewId="0">
      <selection activeCell="B11" sqref="B11"/>
    </sheetView>
  </sheetViews>
  <sheetFormatPr baseColWidth="10" defaultRowHeight="15" x14ac:dyDescent="0.25"/>
  <cols>
    <col min="1" max="5" width="25.7109375" style="21" customWidth="1"/>
  </cols>
  <sheetData>
    <row r="1" spans="1:5" ht="15.75" thickBot="1" x14ac:dyDescent="0.3">
      <c r="A1" s="102" t="s">
        <v>174</v>
      </c>
      <c r="B1" s="102" t="s">
        <v>173</v>
      </c>
      <c r="C1" s="102" t="s">
        <v>172</v>
      </c>
      <c r="D1" s="102" t="s">
        <v>191</v>
      </c>
      <c r="E1" s="102" t="s">
        <v>171</v>
      </c>
    </row>
    <row r="2" spans="1:5" ht="15.75" thickTop="1" x14ac:dyDescent="0.25">
      <c r="A2" s="21">
        <v>41556982</v>
      </c>
      <c r="B2" s="21" t="s">
        <v>177</v>
      </c>
      <c r="C2" s="21" t="s">
        <v>184</v>
      </c>
      <c r="D2" s="21" t="s">
        <v>192</v>
      </c>
      <c r="E2" s="4">
        <v>36535</v>
      </c>
    </row>
    <row r="3" spans="1:5" x14ac:dyDescent="0.25">
      <c r="A3" s="21">
        <v>31336548</v>
      </c>
      <c r="B3" s="21" t="s">
        <v>178</v>
      </c>
      <c r="C3" s="21" t="s">
        <v>185</v>
      </c>
      <c r="D3" s="21" t="s">
        <v>193</v>
      </c>
      <c r="E3" s="4">
        <v>36868</v>
      </c>
    </row>
    <row r="4" spans="1:5" x14ac:dyDescent="0.25">
      <c r="A4" s="21">
        <v>12457896</v>
      </c>
      <c r="B4" s="21" t="s">
        <v>179</v>
      </c>
      <c r="C4" s="21" t="s">
        <v>186</v>
      </c>
      <c r="D4" s="21" t="s">
        <v>193</v>
      </c>
      <c r="E4" s="4">
        <v>36710</v>
      </c>
    </row>
    <row r="5" spans="1:5" x14ac:dyDescent="0.25">
      <c r="A5" s="21">
        <v>32105890</v>
      </c>
      <c r="B5" s="21" t="s">
        <v>180</v>
      </c>
      <c r="C5" s="21" t="s">
        <v>187</v>
      </c>
      <c r="D5" s="21" t="s">
        <v>194</v>
      </c>
      <c r="E5" s="4">
        <v>36862</v>
      </c>
    </row>
    <row r="6" spans="1:5" x14ac:dyDescent="0.25">
      <c r="A6" s="21">
        <v>45286211</v>
      </c>
      <c r="B6" s="21" t="s">
        <v>181</v>
      </c>
      <c r="C6" s="21" t="s">
        <v>188</v>
      </c>
      <c r="D6" s="21" t="s">
        <v>195</v>
      </c>
      <c r="E6" s="4">
        <v>36714</v>
      </c>
    </row>
    <row r="7" spans="1:5" x14ac:dyDescent="0.25">
      <c r="A7" s="21">
        <v>11225588</v>
      </c>
      <c r="B7" s="21" t="s">
        <v>182</v>
      </c>
      <c r="C7" s="21" t="s">
        <v>189</v>
      </c>
      <c r="D7" s="21" t="s">
        <v>196</v>
      </c>
      <c r="E7" s="4">
        <v>36573</v>
      </c>
    </row>
    <row r="8" spans="1:5" x14ac:dyDescent="0.25">
      <c r="A8" s="21">
        <v>36098241</v>
      </c>
      <c r="B8" s="21" t="s">
        <v>183</v>
      </c>
      <c r="C8" s="21" t="s">
        <v>190</v>
      </c>
      <c r="D8" s="21" t="s">
        <v>197</v>
      </c>
      <c r="E8" s="4">
        <v>36581</v>
      </c>
    </row>
    <row r="11" spans="1:5" x14ac:dyDescent="0.25">
      <c r="A11" s="103" t="s">
        <v>174</v>
      </c>
    </row>
    <row r="12" spans="1:5" x14ac:dyDescent="0.25">
      <c r="A12" s="21" t="s">
        <v>173</v>
      </c>
    </row>
    <row r="13" spans="1:5" x14ac:dyDescent="0.25">
      <c r="A13" s="104" t="s">
        <v>172</v>
      </c>
    </row>
    <row r="14" spans="1:5" x14ac:dyDescent="0.25">
      <c r="A14" s="21" t="s">
        <v>191</v>
      </c>
    </row>
    <row r="15" spans="1:5" x14ac:dyDescent="0.25">
      <c r="A15" s="104" t="s">
        <v>171</v>
      </c>
      <c r="B15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FD28E-C66F-4235-8F40-8DE67720A12C}">
  <dimension ref="C1:J20"/>
  <sheetViews>
    <sheetView showGridLines="0" workbookViewId="0">
      <selection activeCell="E2" sqref="E2"/>
    </sheetView>
  </sheetViews>
  <sheetFormatPr baseColWidth="10" defaultRowHeight="15" x14ac:dyDescent="0.25"/>
  <cols>
    <col min="3" max="3" width="30.42578125" customWidth="1"/>
    <col min="4" max="4" width="14.28515625" customWidth="1"/>
    <col min="5" max="5" width="25.85546875" bestFit="1" customWidth="1"/>
    <col min="6" max="6" width="6" customWidth="1"/>
    <col min="8" max="8" width="16.7109375" customWidth="1"/>
    <col min="9" max="9" width="15.5703125" customWidth="1"/>
    <col min="10" max="10" width="13.85546875" customWidth="1"/>
    <col min="11" max="11" width="14.7109375" customWidth="1"/>
    <col min="12" max="12" width="15.140625" customWidth="1"/>
  </cols>
  <sheetData>
    <row r="1" spans="3:10" ht="18.75" x14ac:dyDescent="0.3">
      <c r="C1" s="105" t="s">
        <v>175</v>
      </c>
      <c r="D1" s="105" t="s">
        <v>176</v>
      </c>
      <c r="E1" s="105" t="s">
        <v>202</v>
      </c>
      <c r="F1" s="21"/>
      <c r="G1" s="21"/>
      <c r="H1" s="101" t="s">
        <v>200</v>
      </c>
      <c r="I1" s="101" t="s">
        <v>201</v>
      </c>
      <c r="J1" s="81"/>
    </row>
    <row r="2" spans="3:10" ht="18.75" x14ac:dyDescent="0.3">
      <c r="C2" s="21" t="s">
        <v>177</v>
      </c>
      <c r="D2" s="106">
        <v>140000</v>
      </c>
      <c r="E2" s="109"/>
      <c r="F2" s="21"/>
      <c r="G2" s="21"/>
      <c r="H2" s="108">
        <v>0</v>
      </c>
      <c r="I2" s="107">
        <v>0</v>
      </c>
      <c r="J2" s="81"/>
    </row>
    <row r="3" spans="3:10" ht="18.75" x14ac:dyDescent="0.3">
      <c r="C3" s="21" t="s">
        <v>178</v>
      </c>
      <c r="D3" s="106">
        <v>100000</v>
      </c>
      <c r="E3" s="109"/>
      <c r="F3" s="21"/>
      <c r="G3" s="21"/>
      <c r="H3" s="108">
        <v>100000</v>
      </c>
      <c r="I3" s="107">
        <v>0.02</v>
      </c>
      <c r="J3" s="81"/>
    </row>
    <row r="4" spans="3:10" ht="18.75" x14ac:dyDescent="0.3">
      <c r="C4" s="21" t="s">
        <v>179</v>
      </c>
      <c r="D4" s="106">
        <v>50000</v>
      </c>
      <c r="E4" s="109"/>
      <c r="F4" s="21"/>
      <c r="G4" s="21"/>
      <c r="H4" s="108">
        <v>150000</v>
      </c>
      <c r="I4" s="107">
        <v>0.03</v>
      </c>
      <c r="J4" s="81"/>
    </row>
    <row r="5" spans="3:10" x14ac:dyDescent="0.25">
      <c r="C5" s="21" t="s">
        <v>180</v>
      </c>
      <c r="D5" s="106">
        <v>20000</v>
      </c>
      <c r="E5" s="109"/>
      <c r="F5" s="21"/>
      <c r="G5" s="21"/>
      <c r="H5" s="108">
        <v>200000</v>
      </c>
      <c r="I5" s="107">
        <v>0.04</v>
      </c>
    </row>
    <row r="6" spans="3:10" x14ac:dyDescent="0.25">
      <c r="C6" s="21" t="s">
        <v>181</v>
      </c>
      <c r="D6" s="106">
        <v>21000</v>
      </c>
      <c r="E6" s="109"/>
      <c r="F6" s="21"/>
      <c r="G6" s="21"/>
      <c r="H6" s="108">
        <v>250000</v>
      </c>
      <c r="I6" s="107">
        <v>0.05</v>
      </c>
    </row>
    <row r="7" spans="3:10" x14ac:dyDescent="0.25">
      <c r="C7" s="21" t="s">
        <v>182</v>
      </c>
      <c r="D7" s="106">
        <v>300000</v>
      </c>
      <c r="E7" s="109"/>
      <c r="F7" s="21"/>
      <c r="G7" s="21"/>
      <c r="H7" s="108">
        <v>300000</v>
      </c>
      <c r="I7" s="107">
        <v>0.06</v>
      </c>
    </row>
    <row r="8" spans="3:10" ht="18.75" x14ac:dyDescent="0.3">
      <c r="C8" s="21" t="s">
        <v>183</v>
      </c>
      <c r="D8" s="106">
        <v>155000</v>
      </c>
      <c r="E8" s="109"/>
      <c r="F8" s="21"/>
      <c r="G8" s="21"/>
      <c r="H8" s="108">
        <v>350000</v>
      </c>
      <c r="I8" s="107">
        <v>7.0000000000000007E-2</v>
      </c>
      <c r="J8" s="81"/>
    </row>
    <row r="9" spans="3:10" ht="18.75" x14ac:dyDescent="0.3">
      <c r="C9" s="21" t="s">
        <v>198</v>
      </c>
      <c r="D9" s="106">
        <v>50000</v>
      </c>
      <c r="E9" s="109"/>
      <c r="F9" s="21"/>
      <c r="G9" s="21"/>
      <c r="H9" s="108">
        <v>400000</v>
      </c>
      <c r="I9" s="107">
        <v>0.08</v>
      </c>
      <c r="J9" s="81"/>
    </row>
    <row r="10" spans="3:10" ht="18.75" x14ac:dyDescent="0.3">
      <c r="C10" s="21" t="s">
        <v>199</v>
      </c>
      <c r="D10" s="106">
        <v>160000</v>
      </c>
      <c r="E10" s="109"/>
      <c r="F10" s="21"/>
      <c r="G10" s="21"/>
      <c r="H10" s="108">
        <v>450000</v>
      </c>
      <c r="I10" s="107">
        <v>0.09</v>
      </c>
      <c r="J10" s="81"/>
    </row>
    <row r="11" spans="3:10" ht="18.75" x14ac:dyDescent="0.3">
      <c r="C11" s="81"/>
      <c r="D11" s="81"/>
      <c r="E11" s="81"/>
      <c r="F11" s="81"/>
      <c r="G11" s="81"/>
      <c r="J11" s="81"/>
    </row>
    <row r="12" spans="3:10" ht="18.75" x14ac:dyDescent="0.3">
      <c r="C12" s="81"/>
      <c r="D12" s="81"/>
      <c r="E12" s="81"/>
      <c r="F12" s="81"/>
      <c r="G12" s="81"/>
      <c r="H12" s="81"/>
      <c r="I12" s="81"/>
      <c r="J12" s="81"/>
    </row>
    <row r="13" spans="3:10" ht="18.75" x14ac:dyDescent="0.3">
      <c r="C13" s="81"/>
      <c r="D13" s="81"/>
      <c r="E13" s="81"/>
      <c r="F13" s="81"/>
      <c r="G13" s="81"/>
      <c r="H13" s="81"/>
      <c r="I13" s="81"/>
      <c r="J13" s="81"/>
    </row>
    <row r="14" spans="3:10" ht="18.75" x14ac:dyDescent="0.3">
      <c r="C14" s="81"/>
      <c r="D14" s="81"/>
      <c r="E14" s="81"/>
      <c r="F14" s="81"/>
      <c r="G14" s="81"/>
      <c r="H14" s="81"/>
      <c r="I14" s="81"/>
      <c r="J14" s="81"/>
    </row>
    <row r="15" spans="3:10" ht="18.75" x14ac:dyDescent="0.3">
      <c r="C15" s="81"/>
      <c r="D15" s="81"/>
      <c r="E15" s="81"/>
      <c r="F15" s="81"/>
      <c r="G15" s="81"/>
      <c r="H15" s="81"/>
      <c r="I15" s="81"/>
      <c r="J15" s="81"/>
    </row>
    <row r="20" spans="8:8" ht="28.5" x14ac:dyDescent="0.45">
      <c r="H20" s="82">
        <v>140000</v>
      </c>
    </row>
  </sheetData>
  <sortState xmlns:xlrd2="http://schemas.microsoft.com/office/spreadsheetml/2017/richdata2" ref="H2:I10">
    <sortCondition ref="H2:H10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CE4B-96FA-48E0-A442-CC7AD079660F}">
  <sheetPr>
    <pageSetUpPr fitToPage="1"/>
  </sheetPr>
  <dimension ref="A1:N30"/>
  <sheetViews>
    <sheetView zoomScaleNormal="100" workbookViewId="0">
      <selection activeCell="A7" sqref="A7"/>
    </sheetView>
  </sheetViews>
  <sheetFormatPr baseColWidth="10" defaultRowHeight="15" x14ac:dyDescent="0.25"/>
  <cols>
    <col min="1" max="1" width="14" style="48" customWidth="1"/>
    <col min="2" max="2" width="13.140625" style="48" bestFit="1" customWidth="1"/>
    <col min="3" max="3" width="9.5703125" style="48" customWidth="1"/>
    <col min="4" max="4" width="13.7109375" style="48" customWidth="1"/>
    <col min="5" max="5" width="13.85546875" style="48" bestFit="1" customWidth="1"/>
    <col min="6" max="6" width="9.7109375" style="48" bestFit="1" customWidth="1"/>
    <col min="7" max="7" width="13" style="48" bestFit="1" customWidth="1"/>
    <col min="8" max="8" width="12.28515625" style="48" bestFit="1" customWidth="1"/>
    <col min="9" max="9" width="13" style="48" bestFit="1" customWidth="1"/>
    <col min="10" max="10" width="14.5703125" style="48" bestFit="1" customWidth="1"/>
    <col min="11" max="12" width="13" style="48" bestFit="1" customWidth="1"/>
    <col min="13" max="13" width="12" style="48" bestFit="1" customWidth="1"/>
    <col min="14" max="14" width="15.140625" style="48" bestFit="1" customWidth="1"/>
    <col min="15" max="16384" width="11.42578125" style="48"/>
  </cols>
  <sheetData>
    <row r="1" spans="1:14" ht="18.75" customHeight="1" x14ac:dyDescent="0.25">
      <c r="A1" s="126" t="s">
        <v>125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3" spans="1:14" ht="15.75" thickBot="1" x14ac:dyDescent="0.3">
      <c r="A3" s="31" t="s">
        <v>90</v>
      </c>
      <c r="B3" s="31" t="s">
        <v>164</v>
      </c>
      <c r="C3" s="31" t="s">
        <v>126</v>
      </c>
      <c r="D3" s="31" t="s">
        <v>127</v>
      </c>
      <c r="E3" s="31" t="s">
        <v>91</v>
      </c>
      <c r="F3" s="31" t="s">
        <v>128</v>
      </c>
      <c r="G3" s="31" t="s">
        <v>129</v>
      </c>
      <c r="H3" s="31" t="s">
        <v>130</v>
      </c>
      <c r="I3" s="31" t="s">
        <v>131</v>
      </c>
      <c r="J3" s="31" t="s">
        <v>132</v>
      </c>
      <c r="K3" s="31" t="s">
        <v>212</v>
      </c>
      <c r="L3" s="31" t="s">
        <v>133</v>
      </c>
      <c r="M3" s="31" t="s">
        <v>134</v>
      </c>
      <c r="N3" s="31" t="s">
        <v>135</v>
      </c>
    </row>
    <row r="4" spans="1:14" x14ac:dyDescent="0.25">
      <c r="A4" s="52" t="s">
        <v>136</v>
      </c>
      <c r="B4" s="74">
        <v>123568</v>
      </c>
      <c r="C4" s="53" t="s">
        <v>137</v>
      </c>
      <c r="D4" s="54" t="s">
        <v>138</v>
      </c>
      <c r="E4" s="54" t="s">
        <v>139</v>
      </c>
      <c r="F4" s="55" t="s">
        <v>140</v>
      </c>
      <c r="G4" s="110"/>
      <c r="H4" s="110"/>
      <c r="I4" s="110"/>
      <c r="J4" s="111"/>
      <c r="K4" s="112"/>
      <c r="L4" s="110"/>
      <c r="M4" s="112"/>
      <c r="N4" s="110"/>
    </row>
    <row r="5" spans="1:14" x14ac:dyDescent="0.25">
      <c r="A5" s="56" t="s">
        <v>141</v>
      </c>
      <c r="B5" s="75">
        <v>254698</v>
      </c>
      <c r="C5" s="57" t="s">
        <v>137</v>
      </c>
      <c r="D5" s="57" t="s">
        <v>138</v>
      </c>
      <c r="E5" s="57" t="s">
        <v>139</v>
      </c>
      <c r="F5" s="58" t="s">
        <v>142</v>
      </c>
      <c r="G5" s="110"/>
      <c r="H5" s="110"/>
      <c r="I5" s="110"/>
      <c r="J5" s="111"/>
      <c r="K5" s="112"/>
      <c r="L5" s="110"/>
      <c r="M5" s="112"/>
      <c r="N5" s="110"/>
    </row>
    <row r="6" spans="1:14" x14ac:dyDescent="0.25">
      <c r="A6" s="56" t="s">
        <v>143</v>
      </c>
      <c r="B6" s="75">
        <v>986547</v>
      </c>
      <c r="C6" s="57" t="s">
        <v>144</v>
      </c>
      <c r="D6" s="57" t="s">
        <v>145</v>
      </c>
      <c r="E6" s="57" t="s">
        <v>146</v>
      </c>
      <c r="F6" s="58" t="s">
        <v>147</v>
      </c>
      <c r="G6" s="110"/>
      <c r="H6" s="110"/>
      <c r="I6" s="110"/>
      <c r="J6" s="111"/>
      <c r="K6" s="112"/>
      <c r="L6" s="110"/>
      <c r="M6" s="112"/>
      <c r="N6" s="110"/>
    </row>
    <row r="7" spans="1:14" x14ac:dyDescent="0.25">
      <c r="A7" s="56" t="s">
        <v>148</v>
      </c>
      <c r="B7" s="75">
        <v>563241</v>
      </c>
      <c r="C7" s="57" t="s">
        <v>137</v>
      </c>
      <c r="D7" s="54" t="s">
        <v>138</v>
      </c>
      <c r="E7" s="54" t="s">
        <v>139</v>
      </c>
      <c r="F7" s="58" t="s">
        <v>140</v>
      </c>
      <c r="G7" s="110"/>
      <c r="H7" s="110"/>
      <c r="I7" s="110"/>
      <c r="J7" s="111"/>
      <c r="K7" s="112"/>
      <c r="L7" s="110"/>
      <c r="M7" s="112"/>
      <c r="N7" s="110"/>
    </row>
    <row r="8" spans="1:14" x14ac:dyDescent="0.25">
      <c r="A8" s="56" t="s">
        <v>149</v>
      </c>
      <c r="B8" s="75">
        <v>236984</v>
      </c>
      <c r="C8" s="57" t="s">
        <v>150</v>
      </c>
      <c r="D8" s="57" t="s">
        <v>151</v>
      </c>
      <c r="E8" s="57" t="s">
        <v>152</v>
      </c>
      <c r="F8" s="58" t="s">
        <v>142</v>
      </c>
      <c r="G8" s="110"/>
      <c r="H8" s="110"/>
      <c r="I8" s="110"/>
      <c r="J8" s="111"/>
      <c r="K8" s="112"/>
      <c r="L8" s="110"/>
      <c r="M8" s="112"/>
      <c r="N8" s="110"/>
    </row>
    <row r="9" spans="1:14" x14ac:dyDescent="0.25">
      <c r="A9" s="56" t="s">
        <v>153</v>
      </c>
      <c r="B9" s="75">
        <v>257894</v>
      </c>
      <c r="C9" s="57" t="s">
        <v>144</v>
      </c>
      <c r="D9" s="57" t="s">
        <v>145</v>
      </c>
      <c r="E9" s="57" t="s">
        <v>146</v>
      </c>
      <c r="F9" s="58" t="s">
        <v>147</v>
      </c>
      <c r="G9" s="110"/>
      <c r="H9" s="110"/>
      <c r="I9" s="110"/>
      <c r="J9" s="111"/>
      <c r="K9" s="112"/>
      <c r="L9" s="110"/>
      <c r="M9" s="112"/>
      <c r="N9" s="110"/>
    </row>
    <row r="10" spans="1:14" x14ac:dyDescent="0.25">
      <c r="A10" s="56" t="s">
        <v>154</v>
      </c>
      <c r="B10" s="75">
        <v>235689</v>
      </c>
      <c r="C10" s="57" t="s">
        <v>150</v>
      </c>
      <c r="D10" s="54" t="s">
        <v>151</v>
      </c>
      <c r="E10" s="54" t="s">
        <v>152</v>
      </c>
      <c r="F10" s="58" t="s">
        <v>140</v>
      </c>
      <c r="G10" s="110"/>
      <c r="H10" s="110"/>
      <c r="I10" s="110"/>
      <c r="J10" s="111"/>
      <c r="K10" s="112"/>
      <c r="L10" s="110"/>
      <c r="M10" s="112"/>
      <c r="N10" s="110"/>
    </row>
    <row r="11" spans="1:14" ht="15.75" thickBot="1" x14ac:dyDescent="0.3">
      <c r="A11" s="59" t="s">
        <v>155</v>
      </c>
      <c r="B11" s="76">
        <v>536987</v>
      </c>
      <c r="C11" s="60" t="s">
        <v>150</v>
      </c>
      <c r="D11" s="60" t="s">
        <v>151</v>
      </c>
      <c r="E11" s="60" t="s">
        <v>152</v>
      </c>
      <c r="F11" s="61" t="s">
        <v>156</v>
      </c>
      <c r="G11" s="110"/>
      <c r="H11" s="110"/>
      <c r="I11" s="110"/>
      <c r="J11" s="111"/>
      <c r="K11" s="112"/>
      <c r="L11" s="110"/>
      <c r="M11" s="112"/>
      <c r="N11" s="110"/>
    </row>
    <row r="12" spans="1:14" x14ac:dyDescent="0.25">
      <c r="B12" s="72"/>
      <c r="F12" s="47" t="s">
        <v>113</v>
      </c>
      <c r="G12" s="73"/>
      <c r="H12" s="73"/>
      <c r="I12" s="73"/>
      <c r="J12" s="73"/>
      <c r="K12" s="73"/>
      <c r="L12" s="73"/>
      <c r="M12" s="73"/>
      <c r="N12" s="73"/>
    </row>
    <row r="13" spans="1:14" x14ac:dyDescent="0.25">
      <c r="B13" s="72"/>
      <c r="F13" s="47" t="s">
        <v>116</v>
      </c>
      <c r="G13" s="73"/>
      <c r="H13" s="73"/>
      <c r="I13" s="73"/>
      <c r="J13" s="73"/>
      <c r="K13" s="73"/>
      <c r="L13" s="73"/>
      <c r="M13" s="73"/>
      <c r="N13" s="73"/>
    </row>
    <row r="14" spans="1:14" x14ac:dyDescent="0.25">
      <c r="B14" s="72"/>
      <c r="F14" s="47" t="s">
        <v>118</v>
      </c>
      <c r="G14" s="73"/>
      <c r="H14" s="73"/>
      <c r="I14" s="73"/>
      <c r="J14" s="73"/>
      <c r="K14" s="73"/>
      <c r="L14" s="73"/>
      <c r="M14" s="73"/>
      <c r="N14" s="73"/>
    </row>
    <row r="15" spans="1:14" x14ac:dyDescent="0.25">
      <c r="B15" s="72"/>
      <c r="F15" s="47" t="s">
        <v>120</v>
      </c>
      <c r="G15" s="73"/>
      <c r="H15" s="73"/>
      <c r="I15" s="73"/>
      <c r="J15" s="73"/>
      <c r="K15" s="73"/>
      <c r="L15" s="73"/>
      <c r="M15" s="73"/>
      <c r="N15" s="73"/>
    </row>
    <row r="17" spans="1:8" ht="15.75" thickBot="1" x14ac:dyDescent="0.3">
      <c r="A17" s="125" t="s">
        <v>157</v>
      </c>
      <c r="B17" s="125"/>
      <c r="C17" s="125"/>
      <c r="D17" s="125"/>
      <c r="E17" s="125"/>
      <c r="F17" s="125"/>
      <c r="G17" s="125"/>
    </row>
    <row r="18" spans="1:8" ht="15.75" thickBot="1" x14ac:dyDescent="0.3">
      <c r="A18" s="49" t="s">
        <v>91</v>
      </c>
      <c r="B18" s="50" t="s">
        <v>158</v>
      </c>
      <c r="C18" s="50" t="s">
        <v>159</v>
      </c>
      <c r="D18" s="51" t="s">
        <v>131</v>
      </c>
      <c r="F18" s="49" t="s">
        <v>160</v>
      </c>
      <c r="G18" s="51" t="s">
        <v>134</v>
      </c>
    </row>
    <row r="19" spans="1:8" x14ac:dyDescent="0.25">
      <c r="A19" s="52" t="s">
        <v>139</v>
      </c>
      <c r="B19" s="62">
        <v>0.1</v>
      </c>
      <c r="C19" s="62">
        <v>0.1</v>
      </c>
      <c r="D19" s="63">
        <v>0.12</v>
      </c>
      <c r="F19" s="64" t="s">
        <v>140</v>
      </c>
      <c r="G19" s="63">
        <v>0.05</v>
      </c>
    </row>
    <row r="20" spans="1:8" x14ac:dyDescent="0.25">
      <c r="A20" s="56" t="s">
        <v>152</v>
      </c>
      <c r="B20" s="65">
        <v>0.12</v>
      </c>
      <c r="C20" s="65">
        <v>0.08</v>
      </c>
      <c r="D20" s="66">
        <v>0.15</v>
      </c>
      <c r="F20" s="67" t="s">
        <v>147</v>
      </c>
      <c r="G20" s="66">
        <v>0.06</v>
      </c>
    </row>
    <row r="21" spans="1:8" ht="15.75" thickBot="1" x14ac:dyDescent="0.3">
      <c r="A21" s="59" t="s">
        <v>146</v>
      </c>
      <c r="B21" s="68">
        <v>0.15</v>
      </c>
      <c r="C21" s="68">
        <v>0.05</v>
      </c>
      <c r="D21" s="69">
        <v>0.18</v>
      </c>
      <c r="F21" s="67" t="s">
        <v>156</v>
      </c>
      <c r="G21" s="66">
        <v>7.0000000000000007E-2</v>
      </c>
    </row>
    <row r="22" spans="1:8" ht="15.75" thickBot="1" x14ac:dyDescent="0.3">
      <c r="F22" s="70" t="s">
        <v>142</v>
      </c>
      <c r="G22" s="69">
        <v>0.08</v>
      </c>
    </row>
    <row r="23" spans="1:8" ht="15.75" thickBot="1" x14ac:dyDescent="0.3">
      <c r="A23" s="125" t="s">
        <v>161</v>
      </c>
      <c r="B23" s="125"/>
      <c r="C23" s="125"/>
      <c r="D23" s="125"/>
      <c r="E23" s="125"/>
    </row>
    <row r="24" spans="1:8" ht="15.75" thickBot="1" x14ac:dyDescent="0.3">
      <c r="A24" s="49" t="s">
        <v>211</v>
      </c>
      <c r="B24" s="51" t="s">
        <v>162</v>
      </c>
      <c r="D24" s="49" t="s">
        <v>126</v>
      </c>
      <c r="E24" s="51" t="s">
        <v>162</v>
      </c>
      <c r="G24" s="71"/>
      <c r="H24" s="71"/>
    </row>
    <row r="25" spans="1:8" x14ac:dyDescent="0.25">
      <c r="A25" s="52" t="s">
        <v>138</v>
      </c>
      <c r="B25" s="63">
        <v>7.0000000000000007E-2</v>
      </c>
      <c r="D25" s="52" t="s">
        <v>137</v>
      </c>
      <c r="E25" s="63">
        <v>0.12</v>
      </c>
    </row>
    <row r="26" spans="1:8" x14ac:dyDescent="0.25">
      <c r="A26" s="56" t="s">
        <v>151</v>
      </c>
      <c r="B26" s="66">
        <v>0.08</v>
      </c>
      <c r="D26" s="56" t="s">
        <v>150</v>
      </c>
      <c r="E26" s="66">
        <v>0.13</v>
      </c>
    </row>
    <row r="27" spans="1:8" ht="15.75" thickBot="1" x14ac:dyDescent="0.3">
      <c r="A27" s="59" t="s">
        <v>145</v>
      </c>
      <c r="B27" s="69">
        <v>0.09</v>
      </c>
      <c r="D27" s="59" t="s">
        <v>144</v>
      </c>
      <c r="E27" s="69">
        <v>0.14000000000000001</v>
      </c>
    </row>
    <row r="30" spans="1:8" x14ac:dyDescent="0.25">
      <c r="A30" s="48" t="s">
        <v>163</v>
      </c>
    </row>
  </sheetData>
  <mergeCells count="3">
    <mergeCell ref="A17:G17"/>
    <mergeCell ref="A23:E23"/>
    <mergeCell ref="A1:N1"/>
  </mergeCells>
  <printOptions horizontalCentered="1" headings="1" gridLines="1"/>
  <pageMargins left="0.78740157480314965" right="0.78740157480314965" top="0.78740157480314965" bottom="0.78740157480314965" header="0" footer="0"/>
  <pageSetup scale="7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8"/>
  <sheetViews>
    <sheetView topLeftCell="A22" workbookViewId="0">
      <selection activeCell="E9" sqref="E9:F9"/>
    </sheetView>
  </sheetViews>
  <sheetFormatPr baseColWidth="10" defaultRowHeight="15" x14ac:dyDescent="0.25"/>
  <cols>
    <col min="1" max="1" width="24.7109375" customWidth="1"/>
    <col min="2" max="2" width="17.5703125" customWidth="1"/>
    <col min="3" max="3" width="18.140625" customWidth="1"/>
    <col min="4" max="4" width="21.5703125" customWidth="1"/>
    <col min="5" max="5" width="30.42578125" bestFit="1" customWidth="1"/>
    <col min="6" max="6" width="18.7109375" customWidth="1"/>
    <col min="8" max="8" width="13.28515625" bestFit="1" customWidth="1"/>
  </cols>
  <sheetData>
    <row r="1" spans="1:6" x14ac:dyDescent="0.25">
      <c r="A1" s="2" t="s">
        <v>8</v>
      </c>
    </row>
    <row r="2" spans="1:6" x14ac:dyDescent="0.25">
      <c r="D2" s="3"/>
    </row>
    <row r="3" spans="1:6" x14ac:dyDescent="0.25">
      <c r="A3" t="s">
        <v>28</v>
      </c>
      <c r="B3" s="3">
        <f ca="1">TODAY()</f>
        <v>44824</v>
      </c>
    </row>
    <row r="4" spans="1:6" x14ac:dyDescent="0.25">
      <c r="A4" t="s">
        <v>29</v>
      </c>
      <c r="B4" s="23"/>
    </row>
    <row r="5" spans="1:6" x14ac:dyDescent="0.25">
      <c r="A5" t="s">
        <v>30</v>
      </c>
    </row>
    <row r="6" spans="1:6" x14ac:dyDescent="0.25">
      <c r="A6" t="s">
        <v>31</v>
      </c>
    </row>
    <row r="7" spans="1:6" x14ac:dyDescent="0.25">
      <c r="A7" t="s">
        <v>25</v>
      </c>
    </row>
    <row r="8" spans="1:6" x14ac:dyDescent="0.25">
      <c r="A8" t="s">
        <v>26</v>
      </c>
    </row>
    <row r="9" spans="1:6" x14ac:dyDescent="0.25">
      <c r="A9" t="s">
        <v>27</v>
      </c>
      <c r="E9" s="3"/>
      <c r="F9" s="3"/>
    </row>
    <row r="12" spans="1:6" x14ac:dyDescent="0.25">
      <c r="A12" s="2" t="s">
        <v>32</v>
      </c>
    </row>
    <row r="13" spans="1:6" x14ac:dyDescent="0.25">
      <c r="A13" t="s">
        <v>6</v>
      </c>
    </row>
    <row r="15" spans="1:6" x14ac:dyDescent="0.25">
      <c r="A15" s="28" t="s">
        <v>0</v>
      </c>
      <c r="B15" s="28" t="s">
        <v>4</v>
      </c>
      <c r="C15" s="28" t="s">
        <v>1</v>
      </c>
      <c r="D15" s="28" t="s">
        <v>2</v>
      </c>
      <c r="E15" s="28" t="s">
        <v>3</v>
      </c>
      <c r="F15" s="29" t="s">
        <v>209</v>
      </c>
    </row>
    <row r="16" spans="1:6" x14ac:dyDescent="0.25">
      <c r="A16" s="4">
        <v>39097</v>
      </c>
      <c r="B16" s="113">
        <f>A16</f>
        <v>39097</v>
      </c>
      <c r="C16" s="21">
        <f>DAY(B16)</f>
        <v>15</v>
      </c>
      <c r="D16" s="21">
        <f>MONTH(B16)</f>
        <v>1</v>
      </c>
      <c r="E16" s="21">
        <f>YEAR(B16)</f>
        <v>2007</v>
      </c>
      <c r="F16" s="3">
        <f>DATE(E16,D16,C16)</f>
        <v>39097</v>
      </c>
    </row>
    <row r="17" spans="1:6" x14ac:dyDescent="0.25">
      <c r="A17" s="4">
        <v>40624</v>
      </c>
      <c r="B17" s="113">
        <f t="shared" ref="B17:B20" si="0">A17</f>
        <v>40624</v>
      </c>
      <c r="C17" s="21">
        <f t="shared" ref="C17:C20" si="1">DAY(B17)</f>
        <v>22</v>
      </c>
      <c r="D17" s="21">
        <f t="shared" ref="D17:D20" si="2">MONTH(B17)</f>
        <v>3</v>
      </c>
      <c r="E17" s="21">
        <f t="shared" ref="E17:E20" si="3">YEAR(B17)</f>
        <v>2011</v>
      </c>
      <c r="F17" s="3">
        <f t="shared" ref="F17:F20" si="4">DATE(E17,D17,C17)</f>
        <v>40624</v>
      </c>
    </row>
    <row r="18" spans="1:6" x14ac:dyDescent="0.25">
      <c r="A18" s="4">
        <v>41380</v>
      </c>
      <c r="B18" s="113">
        <f t="shared" si="0"/>
        <v>41380</v>
      </c>
      <c r="C18" s="21">
        <f t="shared" si="1"/>
        <v>16</v>
      </c>
      <c r="D18" s="21">
        <f t="shared" si="2"/>
        <v>4</v>
      </c>
      <c r="E18" s="21">
        <f t="shared" si="3"/>
        <v>2013</v>
      </c>
      <c r="F18" s="3">
        <f t="shared" si="4"/>
        <v>41380</v>
      </c>
    </row>
    <row r="19" spans="1:6" x14ac:dyDescent="0.25">
      <c r="A19" s="4">
        <v>41910</v>
      </c>
      <c r="B19" s="113">
        <f t="shared" si="0"/>
        <v>41910</v>
      </c>
      <c r="C19" s="21">
        <f t="shared" si="1"/>
        <v>28</v>
      </c>
      <c r="D19" s="21">
        <f t="shared" si="2"/>
        <v>9</v>
      </c>
      <c r="E19" s="21">
        <f t="shared" si="3"/>
        <v>2014</v>
      </c>
      <c r="F19" s="3">
        <f t="shared" si="4"/>
        <v>41910</v>
      </c>
    </row>
    <row r="20" spans="1:6" x14ac:dyDescent="0.25">
      <c r="A20" s="4">
        <v>41942</v>
      </c>
      <c r="B20" s="113">
        <f t="shared" si="0"/>
        <v>41942</v>
      </c>
      <c r="C20" s="21">
        <f t="shared" si="1"/>
        <v>30</v>
      </c>
      <c r="D20" s="21">
        <f t="shared" si="2"/>
        <v>10</v>
      </c>
      <c r="E20" s="21">
        <f t="shared" si="3"/>
        <v>2014</v>
      </c>
      <c r="F20" s="3">
        <f t="shared" si="4"/>
        <v>41942</v>
      </c>
    </row>
    <row r="21" spans="1:6" x14ac:dyDescent="0.25">
      <c r="A21" s="21"/>
      <c r="B21" s="21"/>
      <c r="C21" s="21"/>
      <c r="D21" s="21"/>
      <c r="E21" s="21"/>
    </row>
    <row r="23" spans="1:6" x14ac:dyDescent="0.25">
      <c r="A23" t="s">
        <v>5</v>
      </c>
    </row>
    <row r="25" spans="1:6" x14ac:dyDescent="0.25">
      <c r="A25" s="2" t="s">
        <v>53</v>
      </c>
    </row>
    <row r="26" spans="1:6" x14ac:dyDescent="0.25">
      <c r="A26" t="s">
        <v>7</v>
      </c>
    </row>
    <row r="28" spans="1:6" x14ac:dyDescent="0.25">
      <c r="A28" s="31" t="s">
        <v>9</v>
      </c>
      <c r="B28" s="5">
        <v>31303</v>
      </c>
    </row>
    <row r="29" spans="1:6" x14ac:dyDescent="0.25">
      <c r="A29" s="31" t="s">
        <v>10</v>
      </c>
      <c r="B29" s="5">
        <f ca="1">+TODAY()</f>
        <v>44824</v>
      </c>
    </row>
    <row r="30" spans="1:6" x14ac:dyDescent="0.25">
      <c r="A30" s="31" t="s">
        <v>11</v>
      </c>
      <c r="B30" s="1">
        <f ca="1">DATEDIF(B28,B29,"Y")</f>
        <v>37</v>
      </c>
    </row>
    <row r="31" spans="1:6" x14ac:dyDescent="0.25">
      <c r="A31" s="31" t="s">
        <v>12</v>
      </c>
      <c r="B31" s="1">
        <f ca="1">DATEDIF(B28,B29,"YM")</f>
        <v>0</v>
      </c>
    </row>
    <row r="32" spans="1:6" x14ac:dyDescent="0.25">
      <c r="A32" s="31" t="s">
        <v>13</v>
      </c>
      <c r="B32" s="1">
        <f ca="1">DATEDIF(B28,B29,"YD")</f>
        <v>7</v>
      </c>
    </row>
    <row r="33" spans="1:8" x14ac:dyDescent="0.25">
      <c r="A33" s="24" t="s">
        <v>57</v>
      </c>
    </row>
    <row r="34" spans="1:8" x14ac:dyDescent="0.25">
      <c r="A34" s="2"/>
    </row>
    <row r="36" spans="1:8" x14ac:dyDescent="0.25">
      <c r="A36" s="2" t="s">
        <v>33</v>
      </c>
    </row>
    <row r="37" spans="1:8" x14ac:dyDescent="0.25">
      <c r="A37" t="s">
        <v>14</v>
      </c>
    </row>
    <row r="39" spans="1:8" x14ac:dyDescent="0.25">
      <c r="A39" s="28" t="s">
        <v>15</v>
      </c>
      <c r="B39" s="28" t="s">
        <v>58</v>
      </c>
      <c r="C39" s="28" t="s">
        <v>59</v>
      </c>
      <c r="D39" s="29" t="s">
        <v>60</v>
      </c>
      <c r="E39" s="29" t="s">
        <v>65</v>
      </c>
      <c r="H39" s="30" t="s">
        <v>66</v>
      </c>
    </row>
    <row r="40" spans="1:8" x14ac:dyDescent="0.25">
      <c r="A40" s="6">
        <v>1</v>
      </c>
      <c r="B40" s="7">
        <v>44501</v>
      </c>
      <c r="C40" s="7">
        <v>44561</v>
      </c>
      <c r="D40" s="26"/>
      <c r="E40" s="25" t="s">
        <v>61</v>
      </c>
      <c r="H40" s="3">
        <v>44533</v>
      </c>
    </row>
    <row r="41" spans="1:8" x14ac:dyDescent="0.25">
      <c r="A41" s="6">
        <v>2</v>
      </c>
      <c r="B41" s="7">
        <v>44501</v>
      </c>
      <c r="C41" s="7">
        <v>44561</v>
      </c>
      <c r="D41" s="26"/>
      <c r="E41" s="25" t="s">
        <v>62</v>
      </c>
      <c r="H41" s="3">
        <v>44555</v>
      </c>
    </row>
    <row r="42" spans="1:8" x14ac:dyDescent="0.25">
      <c r="A42" s="6">
        <v>3</v>
      </c>
      <c r="B42" s="7">
        <v>44501</v>
      </c>
      <c r="C42" s="7">
        <v>44561</v>
      </c>
      <c r="D42" s="26"/>
      <c r="E42" s="25" t="s">
        <v>63</v>
      </c>
    </row>
    <row r="43" spans="1:8" x14ac:dyDescent="0.25">
      <c r="A43" s="6">
        <v>4</v>
      </c>
      <c r="B43" s="7">
        <v>44501</v>
      </c>
      <c r="C43" s="7">
        <v>44561</v>
      </c>
      <c r="D43" s="26"/>
      <c r="E43" s="25" t="s">
        <v>64</v>
      </c>
    </row>
    <row r="44" spans="1:8" x14ac:dyDescent="0.25">
      <c r="A44" s="6">
        <v>5</v>
      </c>
      <c r="B44" s="4">
        <v>44501</v>
      </c>
      <c r="C44" s="4">
        <v>44561</v>
      </c>
      <c r="D44" s="27"/>
      <c r="E44" s="25" t="s">
        <v>210</v>
      </c>
    </row>
    <row r="48" spans="1:8" x14ac:dyDescent="0.25">
      <c r="A48" s="8" t="s">
        <v>55</v>
      </c>
    </row>
    <row r="49" spans="1:6" x14ac:dyDescent="0.25">
      <c r="A49" t="s">
        <v>16</v>
      </c>
    </row>
    <row r="51" spans="1:6" x14ac:dyDescent="0.25">
      <c r="A51" s="31" t="s">
        <v>17</v>
      </c>
      <c r="B51" s="31" t="s">
        <v>22</v>
      </c>
      <c r="C51" s="31" t="s">
        <v>23</v>
      </c>
      <c r="D51" s="31" t="s">
        <v>24</v>
      </c>
      <c r="E51" s="31" t="s">
        <v>67</v>
      </c>
    </row>
    <row r="52" spans="1:6" x14ac:dyDescent="0.25">
      <c r="A52" s="1" t="s">
        <v>18</v>
      </c>
      <c r="B52" s="5">
        <v>44304</v>
      </c>
      <c r="C52" s="1">
        <v>45</v>
      </c>
      <c r="D52" s="1"/>
    </row>
    <row r="53" spans="1:6" x14ac:dyDescent="0.25">
      <c r="A53" s="1" t="s">
        <v>19</v>
      </c>
      <c r="B53" s="5">
        <v>44544</v>
      </c>
      <c r="C53" s="1">
        <v>90</v>
      </c>
      <c r="D53" s="1"/>
    </row>
    <row r="54" spans="1:6" x14ac:dyDescent="0.25">
      <c r="A54" s="1" t="s">
        <v>20</v>
      </c>
      <c r="B54" s="5">
        <v>44461</v>
      </c>
      <c r="C54" s="1">
        <v>10</v>
      </c>
      <c r="D54" s="1"/>
    </row>
    <row r="55" spans="1:6" x14ac:dyDescent="0.25">
      <c r="A55" s="1" t="s">
        <v>21</v>
      </c>
      <c r="B55" s="5">
        <v>44271</v>
      </c>
      <c r="C55" s="1">
        <v>120</v>
      </c>
      <c r="D55" s="1"/>
    </row>
    <row r="58" spans="1:6" x14ac:dyDescent="0.25">
      <c r="F58" s="3"/>
    </row>
  </sheetData>
  <phoneticPr fontId="9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workbookViewId="0">
      <selection activeCell="I22" sqref="I22"/>
    </sheetView>
  </sheetViews>
  <sheetFormatPr baseColWidth="10" defaultRowHeight="15" x14ac:dyDescent="0.25"/>
  <cols>
    <col min="1" max="1" width="15.5703125" bestFit="1" customWidth="1"/>
    <col min="2" max="2" width="17" customWidth="1"/>
    <col min="3" max="3" width="19.7109375" customWidth="1"/>
    <col min="4" max="4" width="18.85546875" customWidth="1"/>
    <col min="5" max="11" width="15.7109375" customWidth="1"/>
  </cols>
  <sheetData>
    <row r="1" spans="1:6" x14ac:dyDescent="0.25">
      <c r="A1" s="45" t="s">
        <v>34</v>
      </c>
      <c r="B1" s="45" t="s">
        <v>35</v>
      </c>
      <c r="C1" s="45" t="s">
        <v>36</v>
      </c>
      <c r="D1" s="45" t="s">
        <v>37</v>
      </c>
    </row>
    <row r="2" spans="1:6" x14ac:dyDescent="0.25">
      <c r="A2" s="6">
        <v>1</v>
      </c>
      <c r="B2" s="12">
        <v>0.27083333333333331</v>
      </c>
      <c r="C2" s="12">
        <v>0.60416666666666663</v>
      </c>
      <c r="D2" s="18">
        <v>0.33333333333333331</v>
      </c>
      <c r="E2" s="32"/>
    </row>
    <row r="3" spans="1:6" x14ac:dyDescent="0.25">
      <c r="A3" s="6">
        <v>2</v>
      </c>
      <c r="B3" s="12">
        <v>0.28125</v>
      </c>
      <c r="C3" s="12">
        <v>0.71875</v>
      </c>
      <c r="D3" s="18">
        <v>0.4375</v>
      </c>
      <c r="E3" s="32"/>
    </row>
    <row r="4" spans="1:6" x14ac:dyDescent="0.25">
      <c r="A4" s="6">
        <v>3</v>
      </c>
      <c r="B4" s="12">
        <v>0.29166666666666669</v>
      </c>
      <c r="C4" s="12">
        <v>0.70138888888888884</v>
      </c>
      <c r="D4" s="18">
        <v>0.40972222222222215</v>
      </c>
      <c r="E4" s="32"/>
    </row>
    <row r="5" spans="1:6" x14ac:dyDescent="0.25">
      <c r="A5" s="6">
        <v>4</v>
      </c>
      <c r="B5" s="12">
        <v>0.35416666666666669</v>
      </c>
      <c r="C5" s="12">
        <v>0.5625</v>
      </c>
      <c r="D5" s="18">
        <v>0.20833333333333331</v>
      </c>
      <c r="E5" s="32"/>
    </row>
    <row r="6" spans="1:6" x14ac:dyDescent="0.25">
      <c r="A6" s="6">
        <v>5</v>
      </c>
      <c r="B6" s="12">
        <v>0.44791666666666669</v>
      </c>
      <c r="C6" s="12">
        <v>0.85416666666666663</v>
      </c>
      <c r="D6" s="18">
        <v>0.40624999999999994</v>
      </c>
      <c r="E6" s="32"/>
    </row>
    <row r="7" spans="1:6" x14ac:dyDescent="0.25">
      <c r="A7" s="6">
        <v>6</v>
      </c>
      <c r="B7" s="12">
        <v>0.40972222222222227</v>
      </c>
      <c r="C7" s="12">
        <v>0.79166666666666663</v>
      </c>
      <c r="D7" s="18">
        <v>0.38194444444444436</v>
      </c>
      <c r="E7" s="32"/>
    </row>
    <row r="8" spans="1:6" x14ac:dyDescent="0.25">
      <c r="A8" s="6">
        <v>7</v>
      </c>
      <c r="B8" s="12">
        <v>0.25</v>
      </c>
      <c r="C8" s="12">
        <v>0.64583333333333337</v>
      </c>
      <c r="D8" s="18">
        <v>0.39583333333333337</v>
      </c>
      <c r="E8" s="32"/>
    </row>
    <row r="9" spans="1:6" x14ac:dyDescent="0.25">
      <c r="A9" s="6">
        <v>8</v>
      </c>
      <c r="B9" s="12">
        <v>0.3125</v>
      </c>
      <c r="C9" s="12">
        <v>0.66666666666666663</v>
      </c>
      <c r="D9" s="18">
        <v>0.35416666666666663</v>
      </c>
      <c r="E9" s="32"/>
    </row>
    <row r="10" spans="1:6" x14ac:dyDescent="0.25">
      <c r="A10" s="6">
        <v>9</v>
      </c>
      <c r="B10" s="12">
        <v>0.33333333333333331</v>
      </c>
      <c r="C10" s="12">
        <v>0.70833333333333337</v>
      </c>
      <c r="D10" s="18">
        <v>0.37500000000000006</v>
      </c>
      <c r="E10" s="32"/>
    </row>
    <row r="11" spans="1:6" x14ac:dyDescent="0.25">
      <c r="A11" s="6">
        <v>10</v>
      </c>
      <c r="B11" s="12">
        <v>0.39583333333333331</v>
      </c>
      <c r="C11" s="12">
        <v>0.78125</v>
      </c>
      <c r="D11" s="18">
        <v>0.38541666666666669</v>
      </c>
      <c r="E11" s="32"/>
    </row>
    <row r="12" spans="1:6" x14ac:dyDescent="0.25">
      <c r="E12" s="128" t="s">
        <v>83</v>
      </c>
      <c r="F12" s="128"/>
    </row>
    <row r="13" spans="1:6" x14ac:dyDescent="0.25">
      <c r="C13" s="45" t="s">
        <v>39</v>
      </c>
      <c r="D13" s="19">
        <f>+SUM(D2:D11)</f>
        <v>3.6874999999999996</v>
      </c>
      <c r="E13" s="129">
        <f>+SUM(D2:D11)</f>
        <v>3.6874999999999996</v>
      </c>
      <c r="F13" s="130"/>
    </row>
    <row r="14" spans="1:6" x14ac:dyDescent="0.25">
      <c r="C14" s="45" t="s">
        <v>38</v>
      </c>
      <c r="D14" s="20">
        <f>+SUM(D2:D11)</f>
        <v>3.6874999999999996</v>
      </c>
      <c r="E14" s="131"/>
      <c r="F14" s="130"/>
    </row>
    <row r="15" spans="1:6" x14ac:dyDescent="0.25">
      <c r="C15" s="45" t="s">
        <v>56</v>
      </c>
      <c r="D15" s="22">
        <f>+SUM(D2:D11)</f>
        <v>3.6874999999999996</v>
      </c>
      <c r="E15" s="131"/>
      <c r="F15" s="130"/>
    </row>
    <row r="17" spans="1:11" x14ac:dyDescent="0.25">
      <c r="A17" s="2" t="s">
        <v>54</v>
      </c>
    </row>
    <row r="18" spans="1:11" x14ac:dyDescent="0.25">
      <c r="A18" s="2"/>
    </row>
    <row r="19" spans="1:11" x14ac:dyDescent="0.25">
      <c r="A19" s="21"/>
      <c r="B19" s="31" t="s">
        <v>68</v>
      </c>
      <c r="C19" s="31" t="s">
        <v>69</v>
      </c>
      <c r="D19" s="31" t="s">
        <v>70</v>
      </c>
      <c r="E19" s="31" t="s">
        <v>71</v>
      </c>
      <c r="F19" s="31" t="s">
        <v>72</v>
      </c>
      <c r="G19" s="31" t="s">
        <v>73</v>
      </c>
      <c r="H19" s="31" t="s">
        <v>74</v>
      </c>
      <c r="I19" s="31" t="s">
        <v>75</v>
      </c>
    </row>
    <row r="20" spans="1:11" x14ac:dyDescent="0.25">
      <c r="A20" s="21" t="s">
        <v>76</v>
      </c>
      <c r="B20" s="34">
        <v>0.33356481481481487</v>
      </c>
      <c r="C20" s="34">
        <v>0.42962962962962964</v>
      </c>
      <c r="D20" s="33" t="s">
        <v>77</v>
      </c>
      <c r="E20">
        <f>+C20-B20</f>
        <v>9.606481481481477E-2</v>
      </c>
    </row>
    <row r="21" spans="1:11" x14ac:dyDescent="0.25">
      <c r="A21" s="21"/>
      <c r="B21" s="21"/>
      <c r="C21" s="21"/>
    </row>
    <row r="22" spans="1:11" x14ac:dyDescent="0.25">
      <c r="A22" s="21"/>
      <c r="B22" s="21"/>
      <c r="C22" s="21"/>
    </row>
    <row r="23" spans="1:11" x14ac:dyDescent="0.25">
      <c r="A23" s="21" t="s">
        <v>0</v>
      </c>
      <c r="B23" s="4">
        <v>44348</v>
      </c>
      <c r="C23" s="4">
        <v>44358</v>
      </c>
      <c r="D23" s="31" t="s">
        <v>70</v>
      </c>
      <c r="E23" s="31" t="s">
        <v>78</v>
      </c>
      <c r="F23" s="31" t="s">
        <v>71</v>
      </c>
      <c r="G23" s="31" t="s">
        <v>74</v>
      </c>
      <c r="H23" s="31" t="s">
        <v>75</v>
      </c>
    </row>
    <row r="24" spans="1:11" x14ac:dyDescent="0.25">
      <c r="A24" s="21"/>
      <c r="B24" s="21"/>
      <c r="C24" s="21"/>
      <c r="D24" s="33" t="s">
        <v>77</v>
      </c>
    </row>
    <row r="25" spans="1:11" x14ac:dyDescent="0.25">
      <c r="A25" s="21"/>
      <c r="B25" s="21"/>
      <c r="C25" s="21"/>
    </row>
    <row r="26" spans="1:11" x14ac:dyDescent="0.25">
      <c r="A26" s="21" t="s">
        <v>82</v>
      </c>
      <c r="B26" s="41">
        <v>44348.351736111108</v>
      </c>
      <c r="C26" s="41">
        <v>44358.438333333332</v>
      </c>
      <c r="D26" s="31" t="s">
        <v>70</v>
      </c>
      <c r="E26" s="31" t="s">
        <v>78</v>
      </c>
      <c r="F26" s="31" t="s">
        <v>79</v>
      </c>
      <c r="G26" s="31" t="s">
        <v>80</v>
      </c>
      <c r="H26" s="31" t="s">
        <v>81</v>
      </c>
      <c r="I26" s="31" t="s">
        <v>71</v>
      </c>
      <c r="J26" s="31" t="s">
        <v>74</v>
      </c>
      <c r="K26" s="31" t="s">
        <v>75</v>
      </c>
    </row>
    <row r="27" spans="1:11" x14ac:dyDescent="0.25">
      <c r="A27" s="2"/>
      <c r="D27" s="33" t="s">
        <v>77</v>
      </c>
    </row>
    <row r="32" spans="1:11" s="21" customFormat="1" x14ac:dyDescent="0.25">
      <c r="B32" s="31" t="s">
        <v>68</v>
      </c>
      <c r="C32" s="31" t="s">
        <v>69</v>
      </c>
      <c r="D32" s="31" t="s">
        <v>70</v>
      </c>
      <c r="E32" s="31" t="s">
        <v>71</v>
      </c>
      <c r="F32" s="31" t="s">
        <v>72</v>
      </c>
      <c r="G32" s="31" t="s">
        <v>73</v>
      </c>
      <c r="H32" s="31" t="s">
        <v>74</v>
      </c>
      <c r="I32" s="31" t="s">
        <v>75</v>
      </c>
    </row>
    <row r="33" spans="1:11" s="21" customFormat="1" x14ac:dyDescent="0.25">
      <c r="A33" s="21" t="s">
        <v>76</v>
      </c>
      <c r="B33" s="34">
        <v>0.33356481481481487</v>
      </c>
      <c r="C33" s="34">
        <v>0.42962962962962964</v>
      </c>
      <c r="D33" s="33" t="s">
        <v>77</v>
      </c>
      <c r="E33" s="35">
        <f>$C$5-$B$5</f>
        <v>0.20833333333333331</v>
      </c>
      <c r="F33" s="36">
        <f>$C$5-$B$5</f>
        <v>0.20833333333333331</v>
      </c>
      <c r="G33" s="37">
        <f>$C$5-$B$5</f>
        <v>0.20833333333333331</v>
      </c>
      <c r="H33" s="38">
        <f>$C$5-$B$5</f>
        <v>0.20833333333333331</v>
      </c>
      <c r="I33" s="39">
        <f>$C$5-$B$5</f>
        <v>0.20833333333333331</v>
      </c>
    </row>
    <row r="34" spans="1:11" s="21" customFormat="1" x14ac:dyDescent="0.25"/>
    <row r="35" spans="1:11" s="21" customFormat="1" x14ac:dyDescent="0.25">
      <c r="D35" s="31" t="s">
        <v>70</v>
      </c>
      <c r="E35" s="31" t="s">
        <v>78</v>
      </c>
      <c r="F35" s="31" t="s">
        <v>71</v>
      </c>
      <c r="G35" s="31" t="s">
        <v>74</v>
      </c>
      <c r="H35" s="31" t="s">
        <v>75</v>
      </c>
    </row>
    <row r="36" spans="1:11" s="21" customFormat="1" x14ac:dyDescent="0.25">
      <c r="A36" s="21" t="s">
        <v>0</v>
      </c>
      <c r="B36" s="4">
        <v>44348</v>
      </c>
      <c r="C36" s="4">
        <v>44358</v>
      </c>
      <c r="D36" s="33" t="s">
        <v>77</v>
      </c>
      <c r="E36" s="40">
        <f>$C$8-$B$8</f>
        <v>0.39583333333333337</v>
      </c>
      <c r="F36" s="35">
        <f>$C$8-$B$8</f>
        <v>0.39583333333333337</v>
      </c>
      <c r="G36" s="38">
        <f>$C$8-$B$8</f>
        <v>0.39583333333333337</v>
      </c>
      <c r="H36" s="39">
        <f>$C$8-$B$8</f>
        <v>0.39583333333333337</v>
      </c>
    </row>
    <row r="37" spans="1:11" s="21" customFormat="1" x14ac:dyDescent="0.25"/>
    <row r="38" spans="1:11" s="21" customFormat="1" x14ac:dyDescent="0.25">
      <c r="D38" s="31" t="s">
        <v>70</v>
      </c>
      <c r="E38" s="31" t="s">
        <v>78</v>
      </c>
      <c r="F38" s="31" t="s">
        <v>79</v>
      </c>
      <c r="G38" s="31" t="s">
        <v>80</v>
      </c>
      <c r="H38" s="31" t="s">
        <v>81</v>
      </c>
      <c r="I38" s="31" t="s">
        <v>71</v>
      </c>
      <c r="J38" s="31" t="s">
        <v>74</v>
      </c>
      <c r="K38" s="31" t="s">
        <v>75</v>
      </c>
    </row>
    <row r="39" spans="1:11" s="21" customFormat="1" x14ac:dyDescent="0.25">
      <c r="A39" s="21" t="s">
        <v>82</v>
      </c>
      <c r="B39" s="41">
        <v>44348.351736111108</v>
      </c>
      <c r="C39" s="41">
        <v>44358.438333333332</v>
      </c>
      <c r="D39" s="33" t="s">
        <v>77</v>
      </c>
      <c r="E39" s="40">
        <f t="shared" ref="E39:K39" si="0">$C$11-$B$11</f>
        <v>0.38541666666666669</v>
      </c>
      <c r="F39" s="42">
        <f t="shared" si="0"/>
        <v>0.38541666666666669</v>
      </c>
      <c r="G39" s="43">
        <f t="shared" si="0"/>
        <v>0.38541666666666669</v>
      </c>
      <c r="H39" s="44">
        <f t="shared" si="0"/>
        <v>0.38541666666666669</v>
      </c>
      <c r="I39" s="35">
        <f t="shared" si="0"/>
        <v>0.38541666666666669</v>
      </c>
      <c r="J39" s="38">
        <f t="shared" si="0"/>
        <v>0.38541666666666669</v>
      </c>
      <c r="K39" s="39">
        <f t="shared" si="0"/>
        <v>0.38541666666666669</v>
      </c>
    </row>
  </sheetData>
  <mergeCells count="4">
    <mergeCell ref="E12:F12"/>
    <mergeCell ref="E13:F13"/>
    <mergeCell ref="E14:F14"/>
    <mergeCell ref="E15:F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FuncionesBasicas</vt:lpstr>
      <vt:lpstr>Informe</vt:lpstr>
      <vt:lpstr>BUSCARV</vt:lpstr>
      <vt:lpstr>BuscV EXACTA</vt:lpstr>
      <vt:lpstr>BuscV APROXIMADA</vt:lpstr>
      <vt:lpstr>RepasoGral+BusV</vt:lpstr>
      <vt:lpstr>Fechas</vt:lpstr>
      <vt:lpstr>Horas</vt:lpstr>
      <vt:lpstr>Dpto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</dc:creator>
  <cp:lastModifiedBy>RRHH</cp:lastModifiedBy>
  <dcterms:created xsi:type="dcterms:W3CDTF">2014-10-30T01:22:49Z</dcterms:created>
  <dcterms:modified xsi:type="dcterms:W3CDTF">2022-09-20T20:50:51Z</dcterms:modified>
</cp:coreProperties>
</file>